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DieseArbeitsmappe"/>
  <mc:AlternateContent xmlns:mc="http://schemas.openxmlformats.org/markup-compatibility/2006">
    <mc:Choice Requires="x15">
      <x15ac:absPath xmlns:x15ac="http://schemas.microsoft.com/office/spreadsheetml/2010/11/ac" url="C:\Daten\PV\Reiserechnung\Arbeit\Schutz\2023\"/>
    </mc:Choice>
  </mc:AlternateContent>
  <xr:revisionPtr revIDLastSave="0" documentId="13_ncr:1_{136E1B5A-5CC6-4734-818F-4EFFA714A8B3}" xr6:coauthVersionLast="36" xr6:coauthVersionMax="36" xr10:uidLastSave="{00000000-0000-0000-0000-000000000000}"/>
  <workbookProtection workbookAlgorithmName="SHA-512" workbookHashValue="DPqeFIDwP001csqIGakEaQIk+p2ixW8wnMWot6uVR8JoROb3ZOxHWlANq4snFkcmSOCRF1aw9ycqD/VcccXK2g==" workbookSaltValue="b2N9kUrNacbWr32CMZ7Vyw==" workbookSpinCount="100000" lockStructure="1"/>
  <bookViews>
    <workbookView xWindow="-120" yWindow="-120" windowWidth="29040" windowHeight="15840" xr2:uid="{00000000-000D-0000-FFFF-FFFF00000000}"/>
  </bookViews>
  <sheets>
    <sheet name="Formular" sheetId="1" r:id="rId1"/>
    <sheet name="Daten" sheetId="2" state="veryHidden" r:id="rId2"/>
  </sheets>
  <definedNames>
    <definedName name="BEZU2016">Daten!#REF!</definedName>
    <definedName name="_xlnm.Print_Area" localSheetId="0">Formular!$A$1:$O$41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26" i="1" l="1"/>
  <c r="J24" i="1"/>
  <c r="J22" i="1"/>
  <c r="J20" i="1"/>
  <c r="J18" i="1"/>
  <c r="J25" i="1"/>
  <c r="J23" i="1"/>
  <c r="J21" i="1"/>
  <c r="J19" i="1"/>
  <c r="J17" i="1"/>
  <c r="F25" i="2" l="1"/>
  <c r="E25" i="2"/>
  <c r="D25" i="2"/>
  <c r="F26" i="2"/>
  <c r="E26" i="2"/>
  <c r="D26" i="2"/>
  <c r="M25" i="1" l="1"/>
  <c r="M23" i="1"/>
  <c r="M21" i="1"/>
  <c r="I12" i="1"/>
  <c r="K25" i="1" l="1"/>
  <c r="K23" i="1"/>
  <c r="K21" i="1"/>
  <c r="K19" i="1"/>
  <c r="K17" i="1"/>
  <c r="K27" i="1" l="1"/>
  <c r="K14" i="1"/>
  <c r="N27" i="1" l="1"/>
  <c r="O27" i="1"/>
  <c r="H9" i="1"/>
  <c r="J9" i="2"/>
  <c r="J21" i="2" s="1"/>
  <c r="J8" i="2"/>
  <c r="J20" i="2" s="1"/>
  <c r="I9" i="2"/>
  <c r="I21" i="2" s="1"/>
  <c r="I8" i="2"/>
  <c r="I20" i="2" s="1"/>
  <c r="J7" i="2"/>
  <c r="J19" i="2" s="1"/>
  <c r="I7" i="2"/>
  <c r="J6" i="2"/>
  <c r="J18" i="2" s="1"/>
  <c r="I6" i="2"/>
  <c r="I18" i="2" s="1"/>
  <c r="J5" i="2"/>
  <c r="J17" i="2" s="1"/>
  <c r="I5" i="2"/>
  <c r="I17" i="2" s="1"/>
  <c r="K7" i="2" l="1"/>
  <c r="L7" i="2" s="1"/>
  <c r="M7" i="2" s="1"/>
  <c r="N7" i="2" s="1"/>
  <c r="C7" i="2" s="1"/>
  <c r="I19" i="2"/>
  <c r="K19" i="2" s="1"/>
  <c r="L19" i="2" s="1"/>
  <c r="M19" i="2" s="1"/>
  <c r="N19" i="2" s="1"/>
  <c r="K6" i="2"/>
  <c r="L6" i="2" s="1"/>
  <c r="M6" i="2" s="1"/>
  <c r="N6" i="2" s="1"/>
  <c r="K8" i="2"/>
  <c r="L8" i="2" s="1"/>
  <c r="K18" i="2"/>
  <c r="L18" i="2" s="1"/>
  <c r="K20" i="2"/>
  <c r="L20" i="2" s="1"/>
  <c r="M20" i="2" s="1"/>
  <c r="N20" i="2" s="1"/>
  <c r="K9" i="2"/>
  <c r="L9" i="2" s="1"/>
  <c r="K21" i="2"/>
  <c r="L21" i="2" s="1"/>
  <c r="M21" i="2" s="1"/>
  <c r="N21" i="2" s="1"/>
  <c r="K5" i="2"/>
  <c r="L5" i="2" s="1"/>
  <c r="M5" i="2" s="1"/>
  <c r="N5" i="2" s="1"/>
  <c r="C5" i="2" s="1"/>
  <c r="M17" i="1" s="1"/>
  <c r="K17" i="2"/>
  <c r="L17" i="2" s="1"/>
  <c r="M17" i="2" s="1"/>
  <c r="N17" i="2" s="1"/>
  <c r="C17" i="2" s="1"/>
  <c r="C20" i="2" l="1"/>
  <c r="C6" i="2"/>
  <c r="C21" i="2"/>
  <c r="M18" i="2"/>
  <c r="N18" i="2" s="1"/>
  <c r="C18" i="2" s="1"/>
  <c r="M19" i="1" s="1"/>
  <c r="M8" i="2"/>
  <c r="N8" i="2" s="1"/>
  <c r="C8" i="2" s="1"/>
  <c r="M9" i="2"/>
  <c r="N9" i="2" s="1"/>
  <c r="C9" i="2" s="1"/>
  <c r="C19" i="2"/>
  <c r="J27" i="1"/>
  <c r="M27" i="1" l="1"/>
  <c r="O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Kammerer, Karl</author>
    <author>Stütz, Dietmar</author>
    <author>LB</author>
    <author>p10956921</author>
    <author>Schmedt</author>
  </authors>
  <commentList>
    <comment ref="G4" authorId="0" shapeId="0" xr:uid="{00000000-0006-0000-0000-000001000000}">
      <text>
        <r>
          <rPr>
            <sz val="8"/>
            <color indexed="81"/>
            <rFont val="Tahoma"/>
            <family val="2"/>
          </rPr>
          <t>Zutreffendes durch</t>
        </r>
        <r>
          <rPr>
            <b/>
            <sz val="9"/>
            <color indexed="81"/>
            <rFont val="Tahoma"/>
            <family val="2"/>
          </rPr>
          <t xml:space="preserve">
</t>
        </r>
        <r>
          <rPr>
            <sz val="8"/>
            <color indexed="81"/>
            <rFont val="Tahoma"/>
            <family val="2"/>
          </rPr>
          <t>Anklicken aktivieren</t>
        </r>
      </text>
    </comment>
    <comment ref="G6" authorId="0" shapeId="0" xr:uid="{00000000-0006-0000-0000-000002000000}">
      <text>
        <r>
          <rPr>
            <sz val="9"/>
            <color indexed="81"/>
            <rFont val="Tahoma"/>
            <family val="2"/>
          </rPr>
          <t>Zutreffendes durch
Anklicken aktivieren</t>
        </r>
      </text>
    </comment>
    <comment ref="G7" authorId="0" shapeId="0" xr:uid="{00000000-0006-0000-0000-000003000000}">
      <text>
        <r>
          <rPr>
            <sz val="9"/>
            <color indexed="81"/>
            <rFont val="Tahoma"/>
            <family val="2"/>
          </rPr>
          <t>Zutreffendes durch
Anklicken aktivieren</t>
        </r>
      </text>
    </comment>
    <comment ref="G8" authorId="0" shapeId="0" xr:uid="{00000000-0006-0000-0000-000004000000}">
      <text>
        <r>
          <rPr>
            <sz val="9"/>
            <color indexed="81"/>
            <rFont val="Tahoma"/>
            <family val="2"/>
          </rPr>
          <t>Zutreffendes durch
Anklicken aktivieren</t>
        </r>
      </text>
    </comment>
    <comment ref="J8" authorId="0" shapeId="0" xr:uid="{00000000-0006-0000-0000-000005000000}">
      <text>
        <r>
          <rPr>
            <sz val="9"/>
            <color rgb="FF000000"/>
            <rFont val="Tahoma"/>
            <family val="2"/>
          </rPr>
          <t xml:space="preserve">Genehmigung durch Dienstvorge-
</t>
        </r>
        <r>
          <rPr>
            <sz val="9"/>
            <color rgb="FF000000"/>
            <rFont val="Tahoma"/>
            <family val="2"/>
          </rPr>
          <t>setzten vor Antritt der Dienstreise</t>
        </r>
      </text>
    </comment>
    <comment ref="B11" authorId="0" shapeId="0" xr:uid="{00000000-0006-0000-0000-000006000000}">
      <text>
        <r>
          <rPr>
            <sz val="9"/>
            <color indexed="81"/>
            <rFont val="Tahoma"/>
            <family val="2"/>
          </rPr>
          <t>Zutreffendes durch
Anklicken aktivieren</t>
        </r>
      </text>
    </comment>
    <comment ref="J11" authorId="1" shapeId="0" xr:uid="{00000000-0006-0000-0000-000007000000}">
      <text>
        <r>
          <rPr>
            <b/>
            <sz val="9"/>
            <color rgb="FF000000"/>
            <rFont val="Tahoma"/>
            <family val="2"/>
          </rPr>
          <t xml:space="preserve">Wenn Heimverrechnung:   ankreuzen; ansonsten leer lassen.
</t>
        </r>
        <r>
          <rPr>
            <b/>
            <sz val="9"/>
            <color rgb="FF000000"/>
            <rFont val="Tahoma"/>
            <family val="2"/>
          </rPr>
          <t xml:space="preserve">
</t>
        </r>
        <r>
          <rPr>
            <b/>
            <sz val="9"/>
            <color rgb="FF000000"/>
            <rFont val="Tahoma"/>
            <family val="2"/>
          </rPr>
          <t xml:space="preserve">Heimverrechnung:
</t>
        </r>
        <r>
          <rPr>
            <b/>
            <sz val="9"/>
            <color rgb="FF000000"/>
            <rFont val="Tahoma"/>
            <family val="2"/>
          </rPr>
          <t>Kost und Quartier werden vom Dienstgeber bezahlt.</t>
        </r>
      </text>
    </comment>
    <comment ref="I13" authorId="2" shapeId="0" xr:uid="{00000000-0006-0000-0000-000008000000}">
      <text>
        <r>
          <rPr>
            <b/>
            <sz val="9"/>
            <color indexed="81"/>
            <rFont val="Tahoma"/>
            <family val="2"/>
          </rPr>
          <t xml:space="preserve">Nur einzugeben, wenn BEZU verrechnet wird.
Routenplaner oder Tageskilometerzähler
</t>
        </r>
        <r>
          <rPr>
            <sz val="9"/>
            <color indexed="81"/>
            <rFont val="Tahoma"/>
            <family val="2"/>
          </rPr>
          <t>BEZU von 1 bzw. 2 km nur, wenn die Gesamtstrecke in eine Richtung länger als 2 km ist und der Rest durch die Vorlage eines Fahrscheins für ein öffentliches Verkehrsmittel abgegolten wird.</t>
        </r>
      </text>
    </comment>
    <comment ref="L13" authorId="2" shapeId="0" xr:uid="{00000000-0006-0000-0000-000009000000}">
      <text>
        <r>
          <rPr>
            <b/>
            <sz val="9"/>
            <color indexed="81"/>
            <rFont val="Tahoma"/>
            <family val="2"/>
          </rPr>
          <t>Achtung:</t>
        </r>
        <r>
          <rPr>
            <sz val="9"/>
            <color indexed="81"/>
            <rFont val="Tahoma"/>
            <family val="2"/>
          </rPr>
          <t xml:space="preserve">
Wird die Verpflegung unentgeltlich beigestellt oder ist in vom Dienstgeber zu ersetzenden Aufwendungen bereits enthalten:</t>
        </r>
        <r>
          <rPr>
            <sz val="3"/>
            <color indexed="81"/>
            <rFont val="Tahoma"/>
            <family val="2"/>
          </rPr>
          <t xml:space="preserve">
</t>
        </r>
        <r>
          <rPr>
            <b/>
            <sz val="9"/>
            <color indexed="81"/>
            <rFont val="Tahoma"/>
            <family val="2"/>
          </rPr>
          <t>Reduktion der Tagesgebühr</t>
        </r>
        <r>
          <rPr>
            <sz val="3"/>
            <color indexed="81"/>
            <rFont val="Tahoma"/>
            <family val="2"/>
          </rPr>
          <t xml:space="preserve">
</t>
        </r>
        <r>
          <rPr>
            <sz val="9"/>
            <color indexed="81"/>
            <rFont val="Tahoma"/>
            <family val="2"/>
          </rPr>
          <t xml:space="preserve">für </t>
        </r>
        <r>
          <rPr>
            <b/>
            <sz val="9"/>
            <color indexed="81"/>
            <rFont val="Tahoma"/>
            <family val="2"/>
          </rPr>
          <t>Frühstück</t>
        </r>
        <r>
          <rPr>
            <sz val="9"/>
            <color indexed="81"/>
            <rFont val="Tahoma"/>
            <family val="2"/>
          </rPr>
          <t xml:space="preserve"> um </t>
        </r>
        <r>
          <rPr>
            <b/>
            <sz val="9"/>
            <color indexed="81"/>
            <rFont val="Tahoma"/>
            <family val="2"/>
          </rPr>
          <t>15 %</t>
        </r>
        <r>
          <rPr>
            <sz val="9"/>
            <color indexed="81"/>
            <rFont val="Tahoma"/>
            <family val="2"/>
          </rPr>
          <t xml:space="preserve">
für </t>
        </r>
        <r>
          <rPr>
            <b/>
            <sz val="9"/>
            <color indexed="81"/>
            <rFont val="Tahoma"/>
            <family val="2"/>
          </rPr>
          <t>Mittagessen</t>
        </r>
        <r>
          <rPr>
            <sz val="9"/>
            <color indexed="81"/>
            <rFont val="Tahoma"/>
            <family val="2"/>
          </rPr>
          <t xml:space="preserve"> um </t>
        </r>
        <r>
          <rPr>
            <b/>
            <sz val="9"/>
            <color indexed="81"/>
            <rFont val="Tahoma"/>
            <family val="2"/>
          </rPr>
          <t>40 %</t>
        </r>
        <r>
          <rPr>
            <sz val="9"/>
            <color indexed="81"/>
            <rFont val="Tahoma"/>
            <family val="2"/>
          </rPr>
          <t xml:space="preserve">
für </t>
        </r>
        <r>
          <rPr>
            <b/>
            <sz val="9"/>
            <color indexed="81"/>
            <rFont val="Tahoma"/>
            <family val="2"/>
          </rPr>
          <t>Abendessen</t>
        </r>
        <r>
          <rPr>
            <sz val="9"/>
            <color indexed="81"/>
            <rFont val="Tahoma"/>
            <family val="2"/>
          </rPr>
          <t xml:space="preserve"> um </t>
        </r>
        <r>
          <rPr>
            <b/>
            <sz val="9"/>
            <color indexed="81"/>
            <rFont val="Tahoma"/>
            <family val="2"/>
          </rPr>
          <t>40 %</t>
        </r>
        <r>
          <rPr>
            <sz val="3"/>
            <color indexed="81"/>
            <rFont val="Tahoma"/>
            <family val="2"/>
          </rPr>
          <t xml:space="preserve">
</t>
        </r>
        <r>
          <rPr>
            <sz val="9"/>
            <color indexed="81"/>
            <rFont val="Tahoma"/>
            <family val="2"/>
          </rPr>
          <t xml:space="preserve">Diese </t>
        </r>
        <r>
          <rPr>
            <b/>
            <sz val="9"/>
            <color indexed="81"/>
            <rFont val="Tahoma"/>
            <family val="2"/>
          </rPr>
          <t>Reduktion</t>
        </r>
        <r>
          <rPr>
            <sz val="9"/>
            <color indexed="81"/>
            <rFont val="Tahoma"/>
            <family val="2"/>
          </rPr>
          <t xml:space="preserve"> wird </t>
        </r>
        <r>
          <rPr>
            <b/>
            <sz val="9"/>
            <color indexed="81"/>
            <rFont val="Tahoma"/>
            <family val="2"/>
          </rPr>
          <t>nicht automatisch berechnet</t>
        </r>
        <r>
          <rPr>
            <sz val="9"/>
            <color indexed="81"/>
            <rFont val="Tahoma"/>
            <family val="2"/>
          </rPr>
          <t xml:space="preserve">. In diesem Fall bitte die </t>
        </r>
        <r>
          <rPr>
            <b/>
            <sz val="9"/>
            <color indexed="81"/>
            <rFont val="Tahoma"/>
            <family val="2"/>
          </rPr>
          <t>Tagesgebühr(en)</t>
        </r>
        <r>
          <rPr>
            <sz val="9"/>
            <color indexed="81"/>
            <rFont val="Tahoma"/>
            <family val="2"/>
          </rPr>
          <t xml:space="preserve"> </t>
        </r>
        <r>
          <rPr>
            <b/>
            <sz val="9"/>
            <color indexed="81"/>
            <rFont val="Tahoma"/>
            <family val="2"/>
          </rPr>
          <t>manuell eingeben</t>
        </r>
        <r>
          <rPr>
            <sz val="9"/>
            <color indexed="81"/>
            <rFont val="Tahoma"/>
            <family val="2"/>
          </rPr>
          <t>.</t>
        </r>
        <r>
          <rPr>
            <sz val="3"/>
            <color indexed="81"/>
            <rFont val="Tahoma"/>
            <family val="2"/>
          </rPr>
          <t xml:space="preserve">
</t>
        </r>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t>
        </r>
        <r>
          <rPr>
            <b/>
            <sz val="9"/>
            <color indexed="81"/>
            <rFont val="Tahoma"/>
            <family val="2"/>
          </rPr>
          <t xml:space="preserve"> bezahlt</t>
        </r>
        <r>
          <rPr>
            <sz val="9"/>
            <color indexed="81"/>
            <rFont val="Tahoma"/>
            <family val="2"/>
          </rPr>
          <t xml:space="preserve">: </t>
        </r>
        <r>
          <rPr>
            <b/>
            <sz val="9"/>
            <color indexed="81"/>
            <rFont val="Tahoma"/>
            <family val="2"/>
          </rPr>
          <t>Heimverrechnung</t>
        </r>
        <r>
          <rPr>
            <sz val="9"/>
            <color indexed="81"/>
            <rFont val="Tahoma"/>
            <family val="2"/>
          </rPr>
          <t xml:space="preserve"> ankreuzen</t>
        </r>
        <r>
          <rPr>
            <b/>
            <sz val="9"/>
            <color indexed="81"/>
            <rFont val="Tahoma"/>
            <family val="2"/>
          </rPr>
          <t xml:space="preserve"> auch Spalte P</t>
        </r>
        <r>
          <rPr>
            <sz val="9"/>
            <color indexed="81"/>
            <rFont val="Tahoma"/>
            <family val="2"/>
          </rPr>
          <t xml:space="preserve"> (= keine Tages- und Nächtigungsgebühr)</t>
        </r>
      </text>
    </comment>
    <comment ref="N13" authorId="2" shapeId="0" xr:uid="{00000000-0006-0000-0000-00000A000000}">
      <text>
        <r>
          <rPr>
            <sz val="9"/>
            <color rgb="FF000000"/>
            <rFont val="Tahoma"/>
            <family val="2"/>
          </rPr>
          <t xml:space="preserve">Werden </t>
        </r>
        <r>
          <rPr>
            <b/>
            <sz val="9"/>
            <color rgb="FF000000"/>
            <rFont val="Tahoma"/>
            <family val="2"/>
          </rPr>
          <t>Kost</t>
        </r>
        <r>
          <rPr>
            <sz val="9"/>
            <color rgb="FF000000"/>
            <rFont val="Tahoma"/>
            <family val="2"/>
          </rPr>
          <t xml:space="preserve"> und </t>
        </r>
        <r>
          <rPr>
            <b/>
            <sz val="9"/>
            <color rgb="FF000000"/>
            <rFont val="Tahoma"/>
            <family val="2"/>
          </rPr>
          <t>Quartier</t>
        </r>
        <r>
          <rPr>
            <sz val="9"/>
            <color rgb="FF000000"/>
            <rFont val="Tahoma"/>
            <family val="2"/>
          </rPr>
          <t xml:space="preserve"> zur Gänze vom Dienstgeber </t>
        </r>
        <r>
          <rPr>
            <b/>
            <sz val="9"/>
            <color rgb="FF000000"/>
            <rFont val="Tahoma"/>
            <family val="2"/>
          </rPr>
          <t>bezahlt</t>
        </r>
        <r>
          <rPr>
            <sz val="9"/>
            <color rgb="FF000000"/>
            <rFont val="Tahoma"/>
            <family val="2"/>
          </rPr>
          <t xml:space="preserve">: </t>
        </r>
        <r>
          <rPr>
            <b/>
            <sz val="9"/>
            <color rgb="FF000000"/>
            <rFont val="Tahoma"/>
            <family val="2"/>
          </rPr>
          <t>Heimverrechnung</t>
        </r>
        <r>
          <rPr>
            <sz val="9"/>
            <color rgb="FF000000"/>
            <rFont val="Tahoma"/>
            <family val="2"/>
          </rPr>
          <t xml:space="preserve"> ankreuzen </t>
        </r>
        <r>
          <rPr>
            <b/>
            <sz val="9"/>
            <color rgb="FF000000"/>
            <rFont val="Tahoma"/>
            <family val="2"/>
          </rPr>
          <t>auch Spalte P</t>
        </r>
        <r>
          <rPr>
            <sz val="9"/>
            <color rgb="FF000000"/>
            <rFont val="Tahoma"/>
            <family val="2"/>
          </rPr>
          <t xml:space="preserve"> (= keine Tages- und Nächtigungsgebühr)</t>
        </r>
      </text>
    </comment>
    <comment ref="K14" authorId="0" shapeId="0" xr:uid="{00000000-0006-0000-0000-00000B000000}">
      <text>
        <r>
          <rPr>
            <sz val="9"/>
            <color indexed="81"/>
            <rFont val="Tahoma"/>
            <family val="2"/>
          </rPr>
          <t xml:space="preserve">Summe aller </t>
        </r>
        <r>
          <rPr>
            <b/>
            <sz val="9"/>
            <color indexed="81"/>
            <rFont val="Tahoma"/>
            <family val="2"/>
          </rPr>
          <t>Kosten</t>
        </r>
        <r>
          <rPr>
            <sz val="9"/>
            <color indexed="81"/>
            <rFont val="Tahoma"/>
            <family val="2"/>
          </rPr>
          <t xml:space="preserve"> für die Benützung </t>
        </r>
        <r>
          <rPr>
            <b/>
            <sz val="9"/>
            <color indexed="81"/>
            <rFont val="Tahoma"/>
            <family val="2"/>
          </rPr>
          <t>öffentlicher VKM</t>
        </r>
        <r>
          <rPr>
            <sz val="9"/>
            <color indexed="81"/>
            <rFont val="Tahoma"/>
            <family val="2"/>
          </rPr>
          <t xml:space="preserve"> eintragen.
</t>
        </r>
        <r>
          <rPr>
            <b/>
            <sz val="9"/>
            <color indexed="81"/>
            <rFont val="Tahoma"/>
            <family val="2"/>
          </rPr>
          <t>Originalbelege anschließen</t>
        </r>
        <r>
          <rPr>
            <sz val="9"/>
            <color indexed="81"/>
            <rFont val="Tahoma"/>
            <family val="2"/>
          </rPr>
          <t xml:space="preserve">.
oder
Amtliches Kilometergeld: 
</t>
        </r>
        <r>
          <rPr>
            <b/>
            <sz val="9"/>
            <color indexed="81"/>
            <rFont val="Tahoma"/>
            <family val="2"/>
          </rPr>
          <t>(wird nach Ankreuzen automat. berechnet)</t>
        </r>
        <r>
          <rPr>
            <sz val="9"/>
            <color indexed="81"/>
            <rFont val="Tahoma"/>
            <family val="2"/>
          </rPr>
          <t xml:space="preserve">
Höhe des Kilometergeldes (Genehmigung durch Dienstvorgesetzten vor Antritt der Dienstreise):
PKW: € 0,42 
Zuschlag für Mitbeförderung: 
€ 0,05 / Person</t>
        </r>
      </text>
    </comment>
    <comment ref="L14" authorId="3" shapeId="0" xr:uid="{00000000-0006-0000-0000-00000C000000}">
      <text>
        <r>
          <rPr>
            <b/>
            <sz val="9"/>
            <color indexed="81"/>
            <rFont val="Tahoma"/>
            <family val="2"/>
          </rPr>
          <t xml:space="preserve">Tarif I  = 1 eingeben
Tarif II = 2 eingeben
</t>
        </r>
        <r>
          <rPr>
            <sz val="9"/>
            <color indexed="81"/>
            <rFont val="Tahoma"/>
            <family val="2"/>
          </rPr>
          <t xml:space="preserve">Wird </t>
        </r>
        <r>
          <rPr>
            <b/>
            <sz val="9"/>
            <color indexed="81"/>
            <rFont val="Tahoma"/>
            <family val="2"/>
          </rPr>
          <t xml:space="preserve">nichts eingegeben </t>
        </r>
        <r>
          <rPr>
            <sz val="9"/>
            <color indexed="81"/>
            <rFont val="Tahoma"/>
            <family val="2"/>
          </rPr>
          <t xml:space="preserve">wird autom. </t>
        </r>
        <r>
          <rPr>
            <b/>
            <sz val="9"/>
            <color indexed="81"/>
            <rFont val="Tahoma"/>
            <family val="2"/>
          </rPr>
          <t xml:space="preserve">Tarif 1 </t>
        </r>
        <r>
          <rPr>
            <sz val="9"/>
            <color indexed="81"/>
            <rFont val="Tahoma"/>
            <family val="2"/>
          </rPr>
          <t>verwendet.</t>
        </r>
        <r>
          <rPr>
            <b/>
            <sz val="9"/>
            <color indexed="81"/>
            <rFont val="Tahoma"/>
            <family val="2"/>
          </rPr>
          <t xml:space="preserve">
Tarif I (1):
</t>
        </r>
        <r>
          <rPr>
            <sz val="9"/>
            <color indexed="81"/>
            <rFont val="Tahoma"/>
            <family val="2"/>
          </rPr>
          <t xml:space="preserve">bei allen </t>
        </r>
        <r>
          <rPr>
            <b/>
            <sz val="9"/>
            <color indexed="81"/>
            <rFont val="Tahoma"/>
            <family val="2"/>
          </rPr>
          <t>Dienstreisen außerhalb</t>
        </r>
        <r>
          <rPr>
            <sz val="9"/>
            <color indexed="81"/>
            <rFont val="Tahoma"/>
            <family val="2"/>
          </rPr>
          <t xml:space="preserve"> des </t>
        </r>
        <r>
          <rPr>
            <b/>
            <sz val="9"/>
            <color indexed="81"/>
            <rFont val="Tahoma"/>
            <family val="2"/>
          </rPr>
          <t>Bezirkes</t>
        </r>
        <r>
          <rPr>
            <sz val="9"/>
            <color indexed="81"/>
            <rFont val="Tahoma"/>
            <family val="2"/>
          </rPr>
          <t xml:space="preserve"> bzw. bei allen Dienstreisen außerhalb und innerhalb des Bezirkes mit Nächtigung - § 13(2) RGV.</t>
        </r>
        <r>
          <rPr>
            <b/>
            <sz val="9"/>
            <color indexed="81"/>
            <rFont val="Tahoma"/>
            <family val="2"/>
          </rPr>
          <t xml:space="preserve">
Tarif II (2):
</t>
        </r>
        <r>
          <rPr>
            <sz val="9"/>
            <color indexed="81"/>
            <rFont val="Tahoma"/>
            <family val="2"/>
          </rPr>
          <t xml:space="preserve">bei allen </t>
        </r>
        <r>
          <rPr>
            <b/>
            <sz val="9"/>
            <color indexed="81"/>
            <rFont val="Tahoma"/>
            <family val="2"/>
          </rPr>
          <t>Dienstreisen innerhalb</t>
        </r>
        <r>
          <rPr>
            <sz val="9"/>
            <color indexed="81"/>
            <rFont val="Tahoma"/>
            <family val="2"/>
          </rPr>
          <t xml:space="preserve"> des </t>
        </r>
        <r>
          <rPr>
            <b/>
            <sz val="9"/>
            <color indexed="81"/>
            <rFont val="Tahoma"/>
            <family val="2"/>
          </rPr>
          <t>Bezirkes</t>
        </r>
        <r>
          <rPr>
            <sz val="9"/>
            <color indexed="81"/>
            <rFont val="Tahoma"/>
            <family val="2"/>
          </rPr>
          <t xml:space="preserve"> (Bezirksreisen) ohne Nächtigung bzw. bei immer wieder stattfindenden Dienstreisen ab dem 31. Tag am selben Dienstort ohne dass eine mehr als 14-tägige Unterbrechung eintritt. Landeshauptstädte und Städte mit eigenem Statut (für OÖ: </t>
        </r>
        <r>
          <rPr>
            <b/>
            <sz val="9"/>
            <color indexed="81"/>
            <rFont val="Tahoma"/>
            <family val="2"/>
          </rPr>
          <t>Linz</t>
        </r>
        <r>
          <rPr>
            <sz val="9"/>
            <color indexed="81"/>
            <rFont val="Tahoma"/>
            <family val="2"/>
          </rPr>
          <t xml:space="preserve">, </t>
        </r>
        <r>
          <rPr>
            <b/>
            <sz val="9"/>
            <color indexed="81"/>
            <rFont val="Tahoma"/>
            <family val="2"/>
          </rPr>
          <t>Wels</t>
        </r>
        <r>
          <rPr>
            <sz val="9"/>
            <color indexed="81"/>
            <rFont val="Tahoma"/>
            <family val="2"/>
          </rPr>
          <t xml:space="preserve"> und </t>
        </r>
        <r>
          <rPr>
            <b/>
            <sz val="9"/>
            <color indexed="81"/>
            <rFont val="Tahoma"/>
            <family val="2"/>
          </rPr>
          <t>Steyr</t>
        </r>
        <r>
          <rPr>
            <sz val="9"/>
            <color indexed="81"/>
            <rFont val="Tahoma"/>
            <family val="2"/>
          </rPr>
          <t xml:space="preserve">) </t>
        </r>
        <r>
          <rPr>
            <b/>
            <sz val="9"/>
            <color indexed="81"/>
            <rFont val="Tahoma"/>
            <family val="2"/>
          </rPr>
          <t>gelten</t>
        </r>
        <r>
          <rPr>
            <sz val="9"/>
            <color indexed="81"/>
            <rFont val="Tahoma"/>
            <family val="2"/>
          </rPr>
          <t xml:space="preserve"> im Sinn der RGV </t>
        </r>
        <r>
          <rPr>
            <b/>
            <sz val="9"/>
            <color indexed="81"/>
            <rFont val="Tahoma"/>
            <family val="2"/>
          </rPr>
          <t>nicht als eigener Bezirk</t>
        </r>
        <r>
          <rPr>
            <sz val="9"/>
            <color indexed="81"/>
            <rFont val="Tahoma"/>
            <family val="2"/>
          </rPr>
          <t>, sodass Reisen in angrenzende Bezirke auch als Bezirksreisen gelten.</t>
        </r>
      </text>
    </comment>
    <comment ref="M14" authorId="2" shapeId="0" xr:uid="{00000000-0006-0000-0000-00000D000000}">
      <text>
        <r>
          <rPr>
            <b/>
            <sz val="9"/>
            <color indexed="81"/>
            <rFont val="Tahoma"/>
            <family val="2"/>
          </rPr>
          <t xml:space="preserve">Betrag wird automatisch berechnet!
</t>
        </r>
        <r>
          <rPr>
            <sz val="9"/>
            <color indexed="81"/>
            <rFont val="Tahoma"/>
            <family val="2"/>
          </rPr>
          <t>Tagesgebühren zur Information:
Tarif I (1)
0-5     Std.:   0,00 €
5-8     Std.:   8,80 €
8-12   Std.: 17,60 €
12-24 Std.: 26,40 €
Tarif II (2)
0-5     Std.:   0,00 €
5-8     Std.:   6,60 €
8-12   Std.: 13,20 €
12-24 Std.: 19,80 €</t>
        </r>
      </text>
    </comment>
    <comment ref="B17" authorId="1" shapeId="0" xr:uid="{E77E7879-6381-41C7-BB5C-7F9B4A4B5B65}">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C17" authorId="4" shapeId="0" xr:uid="{00000000-0006-0000-0000-00000F000000}">
      <text>
        <r>
          <rPr>
            <b/>
            <sz val="8"/>
            <color indexed="81"/>
            <rFont val="Tahoma"/>
            <family val="2"/>
          </rPr>
          <t>Abfahrt &amp; Rückkehr:</t>
        </r>
        <r>
          <rPr>
            <sz val="8"/>
            <color indexed="81"/>
            <rFont val="Tahoma"/>
            <family val="2"/>
          </rPr>
          <t xml:space="preserve">
genaue Zeitangabe (fahrplanmäßig bei Benützung öffentl. Verkehrsmittel, bei PKW-Benützung die kürzest notwendige Ausbleibezeit)
</t>
        </r>
        <r>
          <rPr>
            <b/>
            <sz val="8"/>
            <color indexed="81"/>
            <rFont val="Tahoma"/>
            <family val="2"/>
          </rPr>
          <t>Eingabeformat:</t>
        </r>
        <r>
          <rPr>
            <sz val="8"/>
            <color indexed="81"/>
            <rFont val="Tahoma"/>
            <family val="2"/>
          </rPr>
          <t xml:space="preserve"> </t>
        </r>
        <r>
          <rPr>
            <i/>
            <u/>
            <sz val="8"/>
            <color indexed="81"/>
            <rFont val="Tahoma"/>
            <family val="2"/>
          </rPr>
          <t>hh:mm</t>
        </r>
        <r>
          <rPr>
            <sz val="8"/>
            <color indexed="81"/>
            <rFont val="Tahoma"/>
            <family val="2"/>
          </rPr>
          <t xml:space="preserve">
WICHTIG: </t>
        </r>
        <r>
          <rPr>
            <b/>
            <sz val="8"/>
            <color indexed="81"/>
            <rFont val="Tahoma"/>
            <family val="2"/>
          </rPr>
          <t>Doppelpunkt</t>
        </r>
        <r>
          <rPr>
            <sz val="8"/>
            <color indexed="81"/>
            <rFont val="Tahoma"/>
            <family val="2"/>
          </rPr>
          <t xml:space="preserve"> zw. Stunden und Minuten</t>
        </r>
      </text>
    </comment>
    <comment ref="E17" authorId="4" shapeId="0" xr:uid="{00000000-0006-0000-0000-00001000000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I17" authorId="4" shapeId="0" xr:uid="{00000000-0006-0000-0000-000011000000}">
      <text>
        <r>
          <rPr>
            <b/>
            <sz val="8"/>
            <color indexed="81"/>
            <rFont val="Tahoma"/>
            <family val="2"/>
          </rPr>
          <t xml:space="preserve">Entfernung nur eingeben, wenn BEZU bzw. 
amtl. km-Geld verrechnet wird.
km-Eingabe notwendig 
</t>
        </r>
        <r>
          <rPr>
            <b/>
            <sz val="8"/>
            <color indexed="10"/>
            <rFont val="Tahoma"/>
            <family val="2"/>
          </rPr>
          <t>(automatisch kaufmännische Rundung)</t>
        </r>
        <r>
          <rPr>
            <b/>
            <sz val="8"/>
            <color indexed="81"/>
            <rFont val="Tahoma"/>
            <family val="2"/>
          </rPr>
          <t xml:space="preserve">
</t>
        </r>
        <r>
          <rPr>
            <sz val="8"/>
            <color indexed="81"/>
            <rFont val="Tahoma"/>
            <family val="2"/>
          </rPr>
          <t>(Hin- und Rückfahrt gesondert abrechnen)</t>
        </r>
        <r>
          <rPr>
            <b/>
            <sz val="8"/>
            <color indexed="81"/>
            <rFont val="Tahoma"/>
            <family val="2"/>
          </rPr>
          <t xml:space="preserve">
</t>
        </r>
        <r>
          <rPr>
            <sz val="8"/>
            <color indexed="81"/>
            <rFont val="Tahoma"/>
            <family val="2"/>
          </rPr>
          <t xml:space="preserve">
Ausgangspunkt und Endpunkt der Reisebewegung ist die Dienststelle (Stammschule) oder der Wohnort, wenn dadurch niedrigere Reisegebühren anfallen.</t>
        </r>
      </text>
    </comment>
    <comment ref="J17" authorId="4" shapeId="0" xr:uid="{B61CD8F9-8E06-43C6-A485-10E76E163829}">
      <text>
        <r>
          <rPr>
            <b/>
            <sz val="9"/>
            <color indexed="81"/>
            <rFont val="Tahoma"/>
            <family val="2"/>
          </rPr>
          <t xml:space="preserve">BEZU wird automatisch berechnet.
</t>
        </r>
        <r>
          <rPr>
            <sz val="8"/>
            <color indexed="81"/>
            <rFont val="Tahoma"/>
            <family val="2"/>
          </rPr>
          <t xml:space="preserve">
</t>
        </r>
      </text>
    </comment>
    <comment ref="N17" authorId="4" shapeId="0" xr:uid="{00000000-0006-0000-0000-000013000000}">
      <text>
        <r>
          <rPr>
            <b/>
            <sz val="8"/>
            <color indexed="81"/>
            <rFont val="Tahoma"/>
            <family val="2"/>
          </rPr>
          <t>Nächtigungsgebühr</t>
        </r>
        <r>
          <rPr>
            <sz val="8"/>
            <color indexed="81"/>
            <rFont val="Tahoma"/>
            <family val="2"/>
          </rPr>
          <t xml:space="preserve"> (ohne Frühstück!)
15,0 Euro
max. 105,0 Euro (mit Beleg)
Mit Beleg kann die tarifmäßige Nächtigungsgebühr bis zu 600 % angehoben werden. Jedoch muss der Beleg aufweisen, dass keinerlei Verpflegungsanteile - auch kein Frühstück - in diesen Kosten enthalten sind. Ist der Frühstücksanteil nicht eruierbar, so sind 15 % einer ganzen (3/3) Tagesgebühr bei dem Betrag der Hotelrechnung abzuziehen. Eigenhändige Ergänzungen am Hotelbeleg sind nach Möglichkeit zu unterlassen.
Die </t>
        </r>
        <r>
          <rPr>
            <b/>
            <sz val="8"/>
            <color indexed="81"/>
            <rFont val="Tahoma"/>
            <family val="2"/>
          </rPr>
          <t>Nächtigungsgebühr entfällt</t>
        </r>
        <r>
          <rPr>
            <sz val="8"/>
            <color indexed="81"/>
            <rFont val="Tahoma"/>
            <family val="2"/>
          </rPr>
          <t xml:space="preserve">, wenn eine Dienstreise in Orte führt, von denen aus der Dienstort unter Benützung eines Massenbeförderungsmittels innerhalb einer Fahrzeit von einer Stunde erreicht werden kann. In diesen Fällen werden Reisekosten vergütet.
Der Anspruch auf </t>
        </r>
        <r>
          <rPr>
            <b/>
            <sz val="8"/>
            <color indexed="81"/>
            <rFont val="Tahoma"/>
            <family val="2"/>
          </rPr>
          <t>Nächtigungsgebühr entfällt</t>
        </r>
        <r>
          <rPr>
            <sz val="8"/>
            <color indexed="81"/>
            <rFont val="Tahoma"/>
            <family val="2"/>
          </rPr>
          <t xml:space="preserve">, wenn der Dienstgeber eine angemessene Unterkunft in einem gewerblichen Beherbergungsbetrieb unentgeltlich beistellt. Die beigestellte Unterkunft ist in Anspruch zu nehmen.
</t>
        </r>
      </text>
    </comment>
    <comment ref="B18" authorId="1" shapeId="0" xr:uid="{00000000-0006-0000-0000-00001400000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19" authorId="1" shapeId="0" xr:uid="{00000000-0006-0000-0000-00001500000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19" authorId="4" shapeId="0" xr:uid="{00000000-0006-0000-0000-00001600000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0" authorId="1" shapeId="0" xr:uid="{00000000-0006-0000-0000-00001700000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1" authorId="1" shapeId="0" xr:uid="{00000000-0006-0000-0000-00001800000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1" authorId="4" shapeId="0" xr:uid="{00000000-0006-0000-0000-00001900000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2" authorId="1" shapeId="0" xr:uid="{00000000-0006-0000-0000-00001A00000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3" authorId="1" shapeId="0" xr:uid="{00000000-0006-0000-0000-00001B00000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3" authorId="4" shapeId="0" xr:uid="{00000000-0006-0000-0000-00001C00000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4" authorId="1" shapeId="0" xr:uid="{00000000-0006-0000-0000-00001D00000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5" authorId="1" shapeId="0" xr:uid="{00000000-0006-0000-0000-00001E00000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5" authorId="4" shapeId="0" xr:uid="{00000000-0006-0000-0000-00001F00000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6" authorId="1" shapeId="0" xr:uid="{00000000-0006-0000-0000-00002000000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35" authorId="0" shapeId="0" xr:uid="{00000000-0006-0000-0000-000021000000}">
      <text>
        <r>
          <rPr>
            <sz val="8"/>
            <color indexed="81"/>
            <rFont val="Tahoma"/>
            <family val="2"/>
          </rPr>
          <t>Ermittlung der verrechnteten Kilometer mittels</t>
        </r>
      </text>
    </comment>
    <comment ref="A36" authorId="0" shapeId="0" xr:uid="{00000000-0006-0000-0000-000022000000}">
      <text>
        <r>
          <rPr>
            <sz val="8"/>
            <color indexed="81"/>
            <rFont val="Tahoma"/>
            <family val="2"/>
          </rPr>
          <t>Zutreffendes durch Anklicken aktivieren</t>
        </r>
      </text>
    </comment>
    <comment ref="C36" authorId="0" shapeId="0" xr:uid="{00000000-0006-0000-0000-000023000000}">
      <text>
        <r>
          <rPr>
            <sz val="9"/>
            <color rgb="FF000000"/>
            <rFont val="Tahoma"/>
            <family val="2"/>
          </rPr>
          <t>Zutreffendes durch Anklicken aktivieren</t>
        </r>
      </text>
    </comment>
    <comment ref="E36" authorId="0" shapeId="0" xr:uid="{00000000-0006-0000-0000-000024000000}">
      <text>
        <r>
          <rPr>
            <sz val="8"/>
            <color indexed="81"/>
            <rFont val="Tahoma"/>
            <family val="2"/>
          </rPr>
          <t>Verwendeten Routenplaner angeben z. B. Google</t>
        </r>
      </text>
    </comment>
    <comment ref="A37" authorId="0" shapeId="0" xr:uid="{9982412D-40A3-453B-A796-CF0FE1114414}">
      <text>
        <r>
          <rPr>
            <sz val="9"/>
            <color rgb="FF000000"/>
            <rFont val="Tahoma"/>
            <family val="2"/>
          </rPr>
          <t xml:space="preserve">z. B. Gründe, warum nicht die kürzeste Strecke gefahren wurde (Stau, Umleitung etc.) usw.
</t>
        </r>
        <r>
          <rPr>
            <sz val="9"/>
            <color rgb="FF000000"/>
            <rFont val="Tahoma"/>
            <family val="2"/>
          </rPr>
          <t xml:space="preserve">
</t>
        </r>
        <r>
          <rPr>
            <b/>
            <sz val="9"/>
            <color rgb="FF000000"/>
            <rFont val="Tahoma"/>
            <family val="2"/>
          </rPr>
          <t>Bei Mitbeförderung:</t>
        </r>
        <r>
          <rPr>
            <sz val="9"/>
            <color rgb="FF000000"/>
            <rFont val="Tahoma"/>
            <family val="2"/>
          </rPr>
          <t xml:space="preserve"> 
</t>
        </r>
        <r>
          <rPr>
            <sz val="9"/>
            <color rgb="FF000000"/>
            <rFont val="Tahoma"/>
            <family val="2"/>
          </rPr>
          <t xml:space="preserve">Name und Perrsonalnummer der mitbeförderten Person(en)
</t>
        </r>
        <r>
          <rPr>
            <sz val="9"/>
            <color rgb="FF000000"/>
            <rFont val="Tahoma"/>
            <family val="2"/>
          </rPr>
          <t xml:space="preserve">
</t>
        </r>
        <r>
          <rPr>
            <sz val="9"/>
            <color rgb="FF000000"/>
            <rFont val="Tahoma"/>
            <family val="2"/>
          </rPr>
          <t xml:space="preserve">Zum Eintragen: Doppelklick in Zelle.
</t>
        </r>
        <r>
          <rPr>
            <sz val="4"/>
            <color rgb="FF000000"/>
            <rFont val="Tahoma"/>
            <family val="2"/>
          </rPr>
          <t xml:space="preserve">
</t>
        </r>
        <r>
          <rPr>
            <sz val="9"/>
            <color rgb="FF000000"/>
            <rFont val="Tahoma"/>
            <family val="2"/>
          </rPr>
          <t xml:space="preserve">Zeilenwechsel mit Tasten
</t>
        </r>
        <r>
          <rPr>
            <sz val="9"/>
            <color rgb="FF000000"/>
            <rFont val="Tahoma"/>
            <family val="2"/>
          </rPr>
          <t>Alt + Eingabetaste (Enter)</t>
        </r>
      </text>
    </comment>
  </commentList>
</comments>
</file>

<file path=xl/sharedStrings.xml><?xml version="1.0" encoding="utf-8"?>
<sst xmlns="http://schemas.openxmlformats.org/spreadsheetml/2006/main" count="133" uniqueCount="101">
  <si>
    <t>Durchführung der Reisebewegung:</t>
  </si>
  <si>
    <t>Wohnadresse</t>
  </si>
  <si>
    <t>Schulstempel und Eingangsdatum</t>
  </si>
  <si>
    <t>Datum der</t>
  </si>
  <si>
    <t>Uhrzeit der</t>
  </si>
  <si>
    <t>Entfernung</t>
  </si>
  <si>
    <t>Reisekosten</t>
  </si>
  <si>
    <t>Tagesgebühr</t>
  </si>
  <si>
    <t>Nächtigungs-</t>
  </si>
  <si>
    <t>Reise</t>
  </si>
  <si>
    <t>Abfahrt</t>
  </si>
  <si>
    <t>Rückkehr</t>
  </si>
  <si>
    <t>gebühr</t>
  </si>
  <si>
    <t>saldierte Rechnungen über Nächtigungskosten</t>
  </si>
  <si>
    <t>ZVA erstellt:</t>
  </si>
  <si>
    <t>Reiseaufträge</t>
  </si>
  <si>
    <t>Ort</t>
  </si>
  <si>
    <t>Datum</t>
  </si>
  <si>
    <t>Familienname, Vorname, Titel</t>
  </si>
  <si>
    <t>5 - 8 Std.</t>
  </si>
  <si>
    <t>Dauer</t>
  </si>
  <si>
    <t>Tag 1</t>
  </si>
  <si>
    <t>Tag 2</t>
  </si>
  <si>
    <t>Tag 3</t>
  </si>
  <si>
    <t>Tag 4</t>
  </si>
  <si>
    <t>Tag 5</t>
  </si>
  <si>
    <t>0-5 Std</t>
  </si>
  <si>
    <t>8 -12 Std.</t>
  </si>
  <si>
    <t>12 - 24 Std</t>
  </si>
  <si>
    <t>Betrag</t>
  </si>
  <si>
    <t>1 oder 2</t>
  </si>
  <si>
    <t>eingeben</t>
  </si>
  <si>
    <t>Tarif:</t>
  </si>
  <si>
    <t xml:space="preserve">Personalnummer: </t>
  </si>
  <si>
    <t>P</t>
  </si>
  <si>
    <t>Heimverrechnung (H):</t>
  </si>
  <si>
    <t>Hinfahrt</t>
  </si>
  <si>
    <t>Rückfahrt</t>
  </si>
  <si>
    <t>Bei Verrechnung BEZU:</t>
  </si>
  <si>
    <t>Nachweise Benützung öffentl. Verkehrsmittel</t>
  </si>
  <si>
    <t>Fahrtstrecke</t>
  </si>
  <si>
    <t>ev. Anführung</t>
  </si>
  <si>
    <t>innerstädt. VKM</t>
  </si>
  <si>
    <t>BEZU</t>
  </si>
  <si>
    <t>Gesamtsumme: €</t>
  </si>
  <si>
    <t>Beginn</t>
  </si>
  <si>
    <t>Ende</t>
  </si>
  <si>
    <t>Tage</t>
  </si>
  <si>
    <t>Stunden</t>
  </si>
  <si>
    <t>Diff</t>
  </si>
  <si>
    <t>ErgStd.</t>
  </si>
  <si>
    <t>BEZU Grenzwerte</t>
  </si>
  <si>
    <t>Tarif 1</t>
  </si>
  <si>
    <t>Tarif 2</t>
  </si>
  <si>
    <t>Pauschale</t>
  </si>
  <si>
    <t>Hinweise:</t>
  </si>
  <si>
    <t>1. Alle Berechnungsdaten sind in ein Tabellenblatt hineinprogrammiert. Die gelb markierten Zellen kann man nach Aufheben des Blattschutzes ändern. Somit kann bei einer gesetzlichen Veränderung der Grenzwerte die Berechnung leicht aktualisiert werden.</t>
  </si>
  <si>
    <t>3. Weitere Kontrolle beim Eingabedatum, dass Ankunftstag nicht vor dem Abfahrtstag liegt.</t>
  </si>
  <si>
    <t xml:space="preserve">2. Die Werte des BEZU werden jetzt im Tabellenblatt „Formular“ direkt berechnet (Zellen L18-L28). In den Zellen ist eine Kontrolle, falls die Ankunftszeit am selben Tag VOR der Abfahrtszeit liegen sollte. </t>
  </si>
  <si>
    <r>
      <rPr>
        <b/>
        <sz val="10"/>
        <rFont val="Arial"/>
        <family val="2"/>
      </rPr>
      <t>TAGESGEBÜHR Tarif 1</t>
    </r>
    <r>
      <rPr>
        <sz val="10"/>
        <rFont val="Arial"/>
        <family val="2"/>
      </rPr>
      <t xml:space="preserve"> (bei allen Dienstreisen außerhalb des Bezirkes bzw. bei allen Dienstreisen außerhalb und innerhalb des Bezirkes mit Nächtigung (§ 13(2) RGV).
</t>
    </r>
  </si>
  <si>
    <r>
      <rPr>
        <b/>
        <sz val="10"/>
        <rFont val="Arial"/>
        <family val="2"/>
      </rPr>
      <t>TAGESGEBÜHR Tarif 2</t>
    </r>
    <r>
      <rPr>
        <sz val="10"/>
        <rFont val="Arial"/>
        <family val="2"/>
      </rPr>
      <t xml:space="preserve"> (bei allen Dienstreisen innerhalb des Bezirkes (Bezirksreisen) ohne Nächtigung bzw. bei immer wieder stattfindenden Dienstreisen ab dem 31. Tag am selben Dienstort  ohne dass eine mehr als 14-tägige Unterbrechung eintritt. Landeshauptstädte und Städte mit eigenem Statut (für OÖ: Linz, Wels und Steyr) gelten im Sinn der RGV nicht als eigener Bezirk, sodass Reisen in angrenzende Bezirke auch als Bezirksreisen gelten.)</t>
    </r>
  </si>
  <si>
    <t>amtl. km-Geld</t>
  </si>
  <si>
    <t>Mitbeförderung</t>
  </si>
  <si>
    <t>Unterschrift Rechnungsleger/in</t>
  </si>
  <si>
    <t>Unterschrift Dienststellenleiter/in</t>
  </si>
  <si>
    <t>Neben-</t>
  </si>
  <si>
    <t>kosten</t>
  </si>
  <si>
    <t>Ich beantrage die Anweisung der mir 
zustehenden Vergütung und versichere, 
dass meine Angaben vollständig und richtig sind:</t>
  </si>
  <si>
    <t xml:space="preserve">      ______________________________________________</t>
  </si>
  <si>
    <t>Nächtigung wurde gratis zur Verfügung gestellt (N)</t>
  </si>
  <si>
    <t xml:space="preserve">         Tageskilometerzähler</t>
  </si>
  <si>
    <t xml:space="preserve">         Routenplaner:</t>
  </si>
  <si>
    <r>
      <t xml:space="preserve">        </t>
    </r>
    <r>
      <rPr>
        <sz val="9"/>
        <rFont val="Arial"/>
        <family val="2"/>
      </rPr>
      <t>Lt. Ausschreibung/Erlass täglich Anspruch auf Tages- u. Nächtigungsgebühr (K)</t>
    </r>
  </si>
  <si>
    <t>StDi</t>
  </si>
  <si>
    <t>Bei programmtechnischen oder inhaltlichen Fragen wenden Sie sich bitte an:
Dietmar Stütz, ZA f. Landeslehrer an APS; Telefon: (0732) 718888-101;    E-Mail: dietmar.stuetz@bildung-ooe.gv.at</t>
  </si>
  <si>
    <t>weitere km</t>
  </si>
  <si>
    <t>max.</t>
  </si>
  <si>
    <t>Post Nr.</t>
  </si>
  <si>
    <t>(v. Direktion bzw. Bildungsregion zur Verfügung gestellt)</t>
  </si>
  <si>
    <t>Summe:</t>
  </si>
  <si>
    <t>(Straßenbahn, U-Bahn)</t>
  </si>
  <si>
    <r>
      <rPr>
        <b/>
        <sz val="8"/>
        <rFont val="Arial"/>
        <family val="2"/>
      </rPr>
      <t>Ort, Beginn, Ende und Gegenstand</t>
    </r>
    <r>
      <rPr>
        <sz val="8"/>
        <rFont val="Arial"/>
        <family val="2"/>
      </rPr>
      <t xml:space="preserve">
(bei Fortbildungsveranstaltungen auch
Veranstalter, Kursnummer und
Bezeichnung der Veranstaltung)</t>
    </r>
  </si>
  <si>
    <t>Anlagen:</t>
  </si>
  <si>
    <t>Die auswärtigen Dienstverrichtungen erfolgten
über amtlichen Auftrag; die Bestimmungen der
Reisegebührenvorschrift wurden beachtet:</t>
  </si>
  <si>
    <t>bis</t>
  </si>
  <si>
    <t xml:space="preserve">REISERECHNUNG (Landeslehrer/in) für die Zeit von </t>
  </si>
  <si>
    <t>Die Verwendung des Programms ist mit dem Referat Präs4/e (Reisemanagement) abgesprochen. 
Die Einreichung im Dienstweg ist zulässig! Sollten die Formulare nicht angenommen werden, 
ersuchen wir um Rückmeldung.</t>
  </si>
  <si>
    <t>saldierte Belege über Nebenkosten</t>
  </si>
  <si>
    <t>1. Verwendung der Bahnkontokarte</t>
  </si>
  <si>
    <t>2. Beförderungszuschuss (BEZU)</t>
  </si>
  <si>
    <t>4. PKW - amtliches Kilometergeld</t>
  </si>
  <si>
    <r>
      <t xml:space="preserve">3. Öffentliche Verkehrsmittel </t>
    </r>
    <r>
      <rPr>
        <b/>
        <sz val="8"/>
        <rFont val="Arial"/>
        <family val="2"/>
      </rPr>
      <t>- außer Pkt. 1</t>
    </r>
    <r>
      <rPr>
        <sz val="8"/>
        <rFont val="Arial"/>
        <family val="2"/>
      </rPr>
      <t xml:space="preserve"> (Belege anschließen)</t>
    </r>
  </si>
  <si>
    <t>nur bei Heimver-
rechnung ankreuzen</t>
  </si>
  <si>
    <r>
      <t xml:space="preserve">in km 
</t>
    </r>
    <r>
      <rPr>
        <sz val="7"/>
        <rFont val="Arial"/>
        <family val="2"/>
      </rPr>
      <t>(Weglänge)</t>
    </r>
  </si>
  <si>
    <r>
      <rPr>
        <b/>
        <u/>
        <sz val="10"/>
        <rFont val="Arial"/>
        <family val="2"/>
      </rPr>
      <t>Achtung:</t>
    </r>
    <r>
      <rPr>
        <b/>
        <sz val="10"/>
        <rFont val="Arial"/>
        <family val="2"/>
      </rPr>
      <t xml:space="preserve">
Reiserechnungen können nur bei gleichzeitiger Mitsendung der Veranstal-tungsnummer bzw. des Dienstreiseauftrages (zumindest der Dienstreiseauf-tragsnummer) bearbeitet werden!</t>
    </r>
  </si>
  <si>
    <t>Zutreffendes   =&gt;
bitte                =&gt;
durch              =&gt;
Anklicken       =&gt;
markieren.     =&gt;</t>
  </si>
  <si>
    <t>Version 4.0
BEZU und TG automatisch</t>
  </si>
  <si>
    <t>normal</t>
  </si>
  <si>
    <t>erhöht</t>
  </si>
  <si>
    <r>
      <rPr>
        <b/>
        <sz val="8"/>
        <color rgb="FFFF0000"/>
        <rFont val="Arial"/>
        <family val="2"/>
      </rPr>
      <t>Erhöhter BEZU</t>
    </r>
    <r>
      <rPr>
        <b/>
        <sz val="8"/>
        <rFont val="Arial"/>
        <family val="2"/>
      </rPr>
      <t xml:space="preserve"> </t>
    </r>
    <r>
      <rPr>
        <b/>
        <sz val="7"/>
        <rFont val="Arial"/>
        <family val="2"/>
      </rPr>
      <t xml:space="preserve">=&gt;  </t>
    </r>
    <r>
      <rPr>
        <b/>
        <sz val="7"/>
        <color rgb="FF0070C0"/>
        <rFont val="Arial"/>
        <family val="2"/>
      </rPr>
      <t>KlimaTicket</t>
    </r>
    <r>
      <rPr>
        <b/>
        <sz val="8"/>
        <rFont val="Arial"/>
        <family val="2"/>
      </rPr>
      <t>, Monats- Jahreskarte, ...</t>
    </r>
  </si>
  <si>
    <t xml:space="preserve">Anmerkungen: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</si>
</sst>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h:mm"/>
    <numFmt numFmtId="165" formatCode="&quot;€&quot;\ #,##0.00"/>
    <numFmt numFmtId="166" formatCode="#,##0.00;[Red]#,##0.00"/>
    <numFmt numFmtId="167" formatCode="#,##0;[Red]#,##0"/>
    <numFmt numFmtId="168" formatCode="_-* #,##0.00\ [$€]_-;\-* #,##0.00\ [$€]_-;_-* &quot;-&quot;??\ [$€]_-;_-@_-"/>
    <numFmt numFmtId="169" formatCode="0;[Red]0"/>
    <numFmt numFmtId="170" formatCode="0.000"/>
    <numFmt numFmtId="171" formatCode="0\ &quot;km&quot;"/>
  </numFmts>
  <fonts count="46" x14ac:knownFonts="1">
    <font>
      <sz val="10"/>
      <name val="Arial"/>
    </font>
    <font>
      <b/>
      <sz val="10"/>
      <name val="Arial"/>
      <family val="2"/>
    </font>
    <font>
      <sz val="10"/>
      <name val="Arial"/>
      <family val="2"/>
    </font>
    <font>
      <sz val="8"/>
      <name val="Arial"/>
      <family val="2"/>
    </font>
    <font>
      <sz val="9"/>
      <name val="Arial"/>
      <family val="2"/>
    </font>
    <font>
      <b/>
      <sz val="9"/>
      <name val="Arial"/>
      <family val="2"/>
    </font>
    <font>
      <b/>
      <sz val="16"/>
      <name val="Arial"/>
      <family val="2"/>
    </font>
    <font>
      <sz val="16"/>
      <name val="Arial"/>
      <family val="2"/>
    </font>
    <font>
      <u/>
      <sz val="8"/>
      <name val="Arial"/>
      <family val="2"/>
    </font>
    <font>
      <sz val="11"/>
      <name val="Arial"/>
      <family val="2"/>
    </font>
    <font>
      <vertAlign val="superscript"/>
      <sz val="11"/>
      <name val="Arial"/>
      <family val="2"/>
    </font>
    <font>
      <sz val="10"/>
      <name val="Wingdings"/>
      <charset val="2"/>
    </font>
    <font>
      <b/>
      <sz val="8"/>
      <name val="Arial"/>
      <family val="2"/>
    </font>
    <font>
      <sz val="6"/>
      <name val="Arial"/>
      <family val="2"/>
    </font>
    <font>
      <sz val="8"/>
      <color indexed="81"/>
      <name val="Tahoma"/>
      <family val="2"/>
    </font>
    <font>
      <b/>
      <sz val="8"/>
      <color indexed="81"/>
      <name val="Tahoma"/>
      <family val="2"/>
    </font>
    <font>
      <sz val="10"/>
      <name val="Arial"/>
      <family val="2"/>
    </font>
    <font>
      <b/>
      <sz val="9"/>
      <color indexed="81"/>
      <name val="Tahoma"/>
      <family val="2"/>
    </font>
    <font>
      <b/>
      <sz val="7"/>
      <name val="Arial"/>
      <family val="2"/>
    </font>
    <font>
      <b/>
      <sz val="11"/>
      <name val="Arial"/>
      <family val="2"/>
    </font>
    <font>
      <sz val="14"/>
      <name val="Arial"/>
      <family val="2"/>
    </font>
    <font>
      <sz val="9"/>
      <color indexed="81"/>
      <name val="Tahoma"/>
      <family val="2"/>
    </font>
    <font>
      <vertAlign val="superscript"/>
      <sz val="7"/>
      <name val="Arial"/>
      <family val="2"/>
    </font>
    <font>
      <sz val="7"/>
      <name val="Arial"/>
      <family val="2"/>
    </font>
    <font>
      <sz val="4"/>
      <color indexed="81"/>
      <name val="Tahoma"/>
      <family val="2"/>
    </font>
    <font>
      <sz val="7.5"/>
      <name val="Arial"/>
      <family val="2"/>
    </font>
    <font>
      <sz val="10"/>
      <color theme="0"/>
      <name val="Arial"/>
      <family val="2"/>
    </font>
    <font>
      <sz val="3"/>
      <color indexed="81"/>
      <name val="Tahoma"/>
      <family val="2"/>
    </font>
    <font>
      <sz val="5"/>
      <name val="Arial"/>
      <family val="2"/>
    </font>
    <font>
      <b/>
      <sz val="8"/>
      <color theme="0"/>
      <name val="Arial"/>
      <family val="2"/>
    </font>
    <font>
      <b/>
      <sz val="13"/>
      <name val="Arial"/>
      <family val="2"/>
    </font>
    <font>
      <sz val="8"/>
      <color theme="0"/>
      <name val="Arial"/>
      <family val="2"/>
    </font>
    <font>
      <i/>
      <u/>
      <sz val="8"/>
      <color indexed="81"/>
      <name val="Tahoma"/>
      <family val="2"/>
    </font>
    <font>
      <b/>
      <sz val="8"/>
      <color indexed="10"/>
      <name val="Tahoma"/>
      <family val="2"/>
    </font>
    <font>
      <sz val="10"/>
      <color rgb="FFFF0000"/>
      <name val="Arial"/>
      <family val="2"/>
    </font>
    <font>
      <b/>
      <sz val="8"/>
      <color rgb="FFFF0000"/>
      <name val="Arial"/>
      <family val="2"/>
    </font>
    <font>
      <sz val="8"/>
      <color rgb="FFFF0000"/>
      <name val="Arial"/>
      <family val="2"/>
    </font>
    <font>
      <sz val="13"/>
      <name val="Arial"/>
      <family val="2"/>
    </font>
    <font>
      <b/>
      <u/>
      <sz val="10"/>
      <name val="Arial"/>
      <family val="2"/>
    </font>
    <font>
      <sz val="10"/>
      <name val="Arial"/>
      <family val="2"/>
    </font>
    <font>
      <sz val="9"/>
      <color rgb="FFFF0000"/>
      <name val="Arial"/>
      <family val="2"/>
    </font>
    <font>
      <sz val="9"/>
      <color rgb="FF000000"/>
      <name val="Tahoma"/>
      <family val="2"/>
    </font>
    <font>
      <b/>
      <sz val="9"/>
      <color rgb="FF000000"/>
      <name val="Tahoma"/>
      <family val="2"/>
    </font>
    <font>
      <sz val="4"/>
      <color rgb="FF000000"/>
      <name val="Tahoma"/>
      <family val="2"/>
    </font>
    <font>
      <sz val="11"/>
      <color rgb="FFFF0000"/>
      <name val="Arial"/>
      <family val="2"/>
    </font>
    <font>
      <b/>
      <sz val="7"/>
      <color rgb="FF0070C0"/>
      <name val="Arial"/>
      <family val="2"/>
    </font>
  </fonts>
  <fills count="6">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right style="thin">
        <color auto="1"/>
      </right>
      <top style="thin">
        <color auto="1"/>
      </top>
      <bottom style="hair">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168" fontId="2" fillId="0" borderId="0" applyFont="0" applyFill="0" applyBorder="0" applyAlignment="0" applyProtection="0"/>
    <xf numFmtId="43" fontId="39" fillId="0" borderId="0" applyFont="0" applyFill="0" applyBorder="0" applyAlignment="0" applyProtection="0"/>
  </cellStyleXfs>
  <cellXfs count="218">
    <xf numFmtId="0" fontId="0" fillId="0" borderId="0" xfId="0"/>
    <xf numFmtId="0" fontId="3" fillId="0" borderId="0" xfId="0" applyFont="1"/>
    <xf numFmtId="0" fontId="0" fillId="0" borderId="0" xfId="0" applyBorder="1"/>
    <xf numFmtId="0" fontId="5" fillId="0" borderId="0" xfId="0" applyFont="1" applyBorder="1"/>
    <xf numFmtId="0" fontId="4" fillId="0" borderId="0" xfId="0" applyFont="1" applyBorder="1"/>
    <xf numFmtId="0" fontId="3" fillId="0" borderId="0" xfId="0" applyFont="1" applyBorder="1"/>
    <xf numFmtId="0" fontId="0" fillId="0" borderId="1" xfId="0" applyBorder="1"/>
    <xf numFmtId="0" fontId="8" fillId="0" borderId="0" xfId="0" applyFont="1" applyBorder="1"/>
    <xf numFmtId="0" fontId="3" fillId="0" borderId="0" xfId="0" applyFont="1" applyAlignment="1">
      <alignment horizontal="left"/>
    </xf>
    <xf numFmtId="0" fontId="9" fillId="0" borderId="0" xfId="0" applyFont="1" applyBorder="1"/>
    <xf numFmtId="0" fontId="10" fillId="0" borderId="0" xfId="0" applyFont="1" applyBorder="1"/>
    <xf numFmtId="0" fontId="3" fillId="0" borderId="0" xfId="0" applyFont="1" applyBorder="1" applyAlignment="1">
      <alignment vertical="top"/>
    </xf>
    <xf numFmtId="0" fontId="12" fillId="0" borderId="0" xfId="0" applyFont="1"/>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xf>
    <xf numFmtId="0" fontId="12" fillId="2" borderId="2" xfId="0" applyFont="1" applyFill="1" applyBorder="1" applyAlignment="1">
      <alignment horizontal="center"/>
    </xf>
    <xf numFmtId="0" fontId="12" fillId="2" borderId="4" xfId="0" applyFont="1" applyFill="1" applyBorder="1" applyAlignment="1">
      <alignment horizontal="centerContinuous"/>
    </xf>
    <xf numFmtId="0" fontId="12" fillId="2" borderId="1" xfId="0" applyFont="1" applyFill="1" applyBorder="1" applyAlignment="1">
      <alignment horizontal="centerContinuous"/>
    </xf>
    <xf numFmtId="0" fontId="12" fillId="2" borderId="0" xfId="0" applyFont="1" applyFill="1" applyBorder="1"/>
    <xf numFmtId="0" fontId="12" fillId="2" borderId="6" xfId="0" applyFont="1" applyFill="1" applyBorder="1"/>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7" xfId="0" applyFont="1" applyFill="1" applyBorder="1"/>
    <xf numFmtId="0" fontId="12" fillId="2" borderId="8" xfId="0" applyFont="1" applyFill="1" applyBorder="1" applyAlignment="1">
      <alignment horizontal="center"/>
    </xf>
    <xf numFmtId="0" fontId="18" fillId="2" borderId="6" xfId="0" applyFont="1" applyFill="1" applyBorder="1" applyAlignment="1">
      <alignment horizontal="center"/>
    </xf>
    <xf numFmtId="0" fontId="0" fillId="0" borderId="10" xfId="0" applyFill="1" applyBorder="1" applyAlignment="1"/>
    <xf numFmtId="0" fontId="0" fillId="0" borderId="10" xfId="0" applyBorder="1"/>
    <xf numFmtId="0" fontId="16" fillId="0" borderId="10" xfId="0" applyFont="1" applyBorder="1" applyAlignment="1">
      <alignment horizontal="right"/>
    </xf>
    <xf numFmtId="0" fontId="13" fillId="0" borderId="0" xfId="0" applyFont="1" applyBorder="1"/>
    <xf numFmtId="0" fontId="0" fillId="0" borderId="4" xfId="0" applyBorder="1"/>
    <xf numFmtId="0" fontId="19" fillId="0" borderId="11" xfId="0" applyFont="1" applyBorder="1" applyAlignment="1">
      <alignment horizontal="right"/>
    </xf>
    <xf numFmtId="0" fontId="0" fillId="0" borderId="0" xfId="0" applyAlignment="1">
      <alignment horizontal="right"/>
    </xf>
    <xf numFmtId="0" fontId="0" fillId="0" borderId="0" xfId="0" applyAlignment="1">
      <alignment horizontal="center" vertical="center"/>
    </xf>
    <xf numFmtId="0" fontId="11" fillId="0" borderId="0" xfId="0" applyFont="1" applyAlignment="1" applyProtection="1">
      <alignment horizontal="right"/>
      <protection locked="0"/>
    </xf>
    <xf numFmtId="0" fontId="3" fillId="0" borderId="0" xfId="0" applyFont="1" applyBorder="1" applyProtection="1">
      <protection locked="0"/>
    </xf>
    <xf numFmtId="0" fontId="0" fillId="0" borderId="0" xfId="0" applyBorder="1" applyProtection="1">
      <protection locked="0"/>
    </xf>
    <xf numFmtId="0" fontId="3" fillId="0" borderId="1" xfId="0" applyFont="1" applyBorder="1" applyProtection="1">
      <protection locked="0"/>
    </xf>
    <xf numFmtId="0" fontId="3" fillId="0" borderId="18" xfId="0" applyFont="1" applyBorder="1" applyProtection="1">
      <protection locked="0"/>
    </xf>
    <xf numFmtId="0" fontId="22" fillId="0" borderId="0" xfId="0" applyFont="1" applyBorder="1" applyAlignment="1">
      <alignment horizontal="center" vertical="top"/>
    </xf>
    <xf numFmtId="0" fontId="23" fillId="0" borderId="0" xfId="0" applyFont="1" applyBorder="1" applyAlignment="1">
      <alignment horizontal="center" vertical="top"/>
    </xf>
    <xf numFmtId="0" fontId="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3" fillId="0" borderId="0" xfId="0" applyFont="1" applyProtection="1"/>
    <xf numFmtId="0" fontId="4" fillId="0" borderId="0" xfId="0" applyFont="1" applyBorder="1" applyAlignme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Alignment="1" applyProtection="1">
      <alignment horizontal="left"/>
    </xf>
    <xf numFmtId="0" fontId="0" fillId="0" borderId="0" xfId="0" applyProtection="1"/>
    <xf numFmtId="0" fontId="2" fillId="0" borderId="0" xfId="0" applyFont="1" applyAlignment="1" applyProtection="1">
      <alignment horizontal="left"/>
    </xf>
    <xf numFmtId="0" fontId="3" fillId="2" borderId="6" xfId="0" applyFont="1" applyFill="1" applyBorder="1"/>
    <xf numFmtId="0" fontId="3" fillId="2" borderId="19" xfId="0" applyFont="1" applyFill="1" applyBorder="1"/>
    <xf numFmtId="0" fontId="18" fillId="2" borderId="6" xfId="0" applyFont="1" applyFill="1" applyBorder="1" applyAlignment="1">
      <alignment horizontal="left" vertical="center"/>
    </xf>
    <xf numFmtId="0" fontId="3" fillId="0" borderId="0" xfId="0" applyFont="1" applyAlignment="1" applyProtection="1">
      <alignment horizontal="left" vertical="top"/>
      <protection locked="0"/>
    </xf>
    <xf numFmtId="0" fontId="2" fillId="0" borderId="0" xfId="0" applyFont="1" applyBorder="1"/>
    <xf numFmtId="0" fontId="1" fillId="0" borderId="0" xfId="0" applyFont="1"/>
    <xf numFmtId="0" fontId="3" fillId="2" borderId="22" xfId="0" applyFont="1" applyFill="1" applyBorder="1"/>
    <xf numFmtId="0" fontId="12" fillId="2" borderId="2" xfId="0" applyFont="1" applyFill="1" applyBorder="1" applyAlignment="1">
      <alignment wrapText="1"/>
    </xf>
    <xf numFmtId="0" fontId="25" fillId="2" borderId="7" xfId="0" applyFont="1" applyFill="1" applyBorder="1"/>
    <xf numFmtId="0" fontId="25" fillId="2" borderId="8" xfId="0" applyFont="1" applyFill="1" applyBorder="1"/>
    <xf numFmtId="0" fontId="4" fillId="0" borderId="0" xfId="0" applyFont="1" applyBorder="1" applyAlignment="1" applyProtection="1">
      <alignment horizontal="center"/>
      <protection locked="0"/>
    </xf>
    <xf numFmtId="0" fontId="1" fillId="2" borderId="8" xfId="0" applyFont="1" applyFill="1" applyBorder="1" applyAlignment="1">
      <alignment horizontal="center"/>
    </xf>
    <xf numFmtId="0" fontId="3" fillId="0" borderId="0" xfId="0" applyFont="1" applyAlignment="1" applyProtection="1">
      <alignment horizontal="left" vertical="center"/>
    </xf>
    <xf numFmtId="2" fontId="0" fillId="0" borderId="0" xfId="0" applyNumberFormat="1"/>
    <xf numFmtId="0" fontId="0" fillId="0" borderId="0" xfId="0" applyFill="1"/>
    <xf numFmtId="0" fontId="0" fillId="0" borderId="0" xfId="0" applyFill="1" applyProtection="1">
      <protection hidden="1"/>
    </xf>
    <xf numFmtId="0" fontId="0" fillId="0" borderId="0" xfId="0" applyFill="1" applyBorder="1"/>
    <xf numFmtId="0" fontId="26" fillId="0" borderId="0" xfId="0" applyFont="1" applyBorder="1" applyProtection="1">
      <protection locked="0"/>
    </xf>
    <xf numFmtId="0" fontId="0" fillId="0" borderId="0" xfId="0" applyAlignment="1">
      <alignment horizontal="center"/>
    </xf>
    <xf numFmtId="0" fontId="2" fillId="0" borderId="0" xfId="0" applyFont="1"/>
    <xf numFmtId="0" fontId="1" fillId="0" borderId="0" xfId="0" applyFont="1" applyAlignment="1">
      <alignment horizontal="center"/>
    </xf>
    <xf numFmtId="0" fontId="0" fillId="5" borderId="0" xfId="0" applyFill="1" applyAlignment="1">
      <alignment horizontal="center"/>
    </xf>
    <xf numFmtId="0" fontId="0" fillId="5" borderId="0" xfId="0" applyFill="1"/>
    <xf numFmtId="0" fontId="3" fillId="5" borderId="0" xfId="0" applyFont="1" applyFill="1" applyAlignment="1">
      <alignment horizontal="center"/>
    </xf>
    <xf numFmtId="0" fontId="3" fillId="0" borderId="0" xfId="0" applyFont="1" applyBorder="1" applyAlignment="1">
      <alignment horizontal="right" vertical="center" wrapText="1"/>
    </xf>
    <xf numFmtId="0" fontId="28" fillId="0" borderId="0" xfId="0" applyFont="1" applyAlignment="1">
      <alignment horizontal="right"/>
    </xf>
    <xf numFmtId="0" fontId="26" fillId="0" borderId="0" xfId="0" applyFont="1" applyProtection="1">
      <protection hidden="1"/>
    </xf>
    <xf numFmtId="22" fontId="29" fillId="0" borderId="0" xfId="0" applyNumberFormat="1" applyFont="1" applyProtection="1">
      <protection hidden="1"/>
    </xf>
    <xf numFmtId="170" fontId="26" fillId="0" borderId="0" xfId="0" applyNumberFormat="1" applyFont="1" applyProtection="1">
      <protection hidden="1"/>
    </xf>
    <xf numFmtId="1" fontId="26" fillId="0" borderId="0" xfId="0" applyNumberFormat="1" applyFont="1" applyProtection="1">
      <protection hidden="1"/>
    </xf>
    <xf numFmtId="0" fontId="26" fillId="0" borderId="0" xfId="0" applyFont="1" applyFill="1" applyProtection="1">
      <protection hidden="1"/>
    </xf>
    <xf numFmtId="0" fontId="4" fillId="0" borderId="0" xfId="0" applyFont="1" applyFill="1" applyBorder="1"/>
    <xf numFmtId="0" fontId="26" fillId="0" borderId="0" xfId="0" applyFont="1" applyBorder="1"/>
    <xf numFmtId="14" fontId="2" fillId="0" borderId="2" xfId="0" applyNumberFormat="1" applyFont="1" applyBorder="1" applyAlignment="1" applyProtection="1">
      <alignment horizontal="left" vertical="center"/>
      <protection locked="0"/>
    </xf>
    <xf numFmtId="14" fontId="2" fillId="0" borderId="8" xfId="0" applyNumberFormat="1" applyFont="1" applyBorder="1" applyAlignment="1" applyProtection="1">
      <alignment horizontal="left" vertical="center"/>
      <protection locked="0"/>
    </xf>
    <xf numFmtId="14" fontId="2" fillId="0" borderId="7" xfId="0" applyNumberFormat="1" applyFont="1" applyBorder="1" applyAlignment="1" applyProtection="1">
      <alignment horizontal="left" vertical="center"/>
      <protection locked="0"/>
    </xf>
    <xf numFmtId="166" fontId="2" fillId="0" borderId="3" xfId="0" applyNumberFormat="1" applyFont="1" applyBorder="1" applyAlignment="1" applyProtection="1">
      <alignment horizontal="right"/>
      <protection hidden="1"/>
    </xf>
    <xf numFmtId="166" fontId="2" fillId="0" borderId="9" xfId="0" applyNumberFormat="1" applyFont="1" applyBorder="1" applyAlignment="1">
      <alignment horizontal="right"/>
    </xf>
    <xf numFmtId="166" fontId="2" fillId="0" borderId="25" xfId="0" applyNumberFormat="1" applyFont="1" applyBorder="1" applyAlignment="1" applyProtection="1">
      <alignment horizontal="right"/>
      <protection hidden="1"/>
    </xf>
    <xf numFmtId="166" fontId="30" fillId="3" borderId="23" xfId="0" applyNumberFormat="1" applyFont="1" applyFill="1" applyBorder="1" applyProtection="1">
      <protection hidden="1"/>
    </xf>
    <xf numFmtId="0" fontId="31" fillId="0" borderId="0" xfId="0" applyFont="1"/>
    <xf numFmtId="0" fontId="19" fillId="0" borderId="4" xfId="0" applyFont="1" applyFill="1" applyBorder="1" applyAlignment="1">
      <alignment horizontal="right"/>
    </xf>
    <xf numFmtId="166" fontId="4" fillId="0" borderId="3" xfId="0" applyNumberFormat="1" applyFont="1" applyFill="1" applyBorder="1" applyAlignment="1" applyProtection="1">
      <alignment horizontal="right" wrapText="1"/>
      <protection hidden="1"/>
    </xf>
    <xf numFmtId="166" fontId="2" fillId="0" borderId="24" xfId="0" applyNumberFormat="1" applyFont="1" applyBorder="1" applyAlignment="1" applyProtection="1">
      <alignment horizontal="right"/>
      <protection hidden="1"/>
    </xf>
    <xf numFmtId="166" fontId="2" fillId="0" borderId="2" xfId="0" applyNumberFormat="1" applyFont="1" applyBorder="1" applyAlignment="1" applyProtection="1">
      <alignment horizontal="right"/>
      <protection hidden="1"/>
    </xf>
    <xf numFmtId="0" fontId="4" fillId="0" borderId="0" xfId="0" applyFont="1"/>
    <xf numFmtId="0" fontId="0" fillId="0" borderId="0" xfId="0" applyAlignment="1"/>
    <xf numFmtId="0" fontId="31" fillId="0" borderId="0" xfId="0" applyFont="1" applyBorder="1" applyAlignment="1" applyProtection="1">
      <alignment wrapText="1"/>
      <protection hidden="1"/>
    </xf>
    <xf numFmtId="167" fontId="0" fillId="0" borderId="0" xfId="0" applyNumberFormat="1" applyBorder="1"/>
    <xf numFmtId="0" fontId="31" fillId="0" borderId="0" xfId="0" applyFont="1" applyBorder="1" applyAlignment="1">
      <alignment wrapText="1"/>
    </xf>
    <xf numFmtId="1" fontId="4" fillId="0" borderId="19" xfId="0" applyNumberFormat="1" applyFont="1" applyBorder="1" applyAlignment="1" applyProtection="1">
      <alignment horizontal="center" vertical="center"/>
      <protection locked="0"/>
    </xf>
    <xf numFmtId="1" fontId="4" fillId="0" borderId="7" xfId="0" applyNumberFormat="1" applyFont="1" applyBorder="1" applyAlignment="1" applyProtection="1">
      <alignment horizontal="center" vertical="center"/>
      <protection locked="0"/>
    </xf>
    <xf numFmtId="0" fontId="34" fillId="0" borderId="0" xfId="0" applyFont="1" applyAlignment="1">
      <alignment horizontal="center"/>
    </xf>
    <xf numFmtId="0" fontId="34" fillId="0" borderId="0" xfId="0" applyFont="1"/>
    <xf numFmtId="22" fontId="35" fillId="0" borderId="0" xfId="0" applyNumberFormat="1" applyFont="1" applyProtection="1">
      <protection hidden="1"/>
    </xf>
    <xf numFmtId="170" fontId="34" fillId="0" borderId="0" xfId="0" applyNumberFormat="1" applyFont="1" applyProtection="1">
      <protection hidden="1"/>
    </xf>
    <xf numFmtId="1" fontId="34" fillId="0" borderId="0" xfId="0" applyNumberFormat="1" applyFont="1" applyProtection="1">
      <protection hidden="1"/>
    </xf>
    <xf numFmtId="0" fontId="34" fillId="0" borderId="0" xfId="0" applyFont="1" applyFill="1" applyProtection="1">
      <protection hidden="1"/>
    </xf>
    <xf numFmtId="0" fontId="34" fillId="0" borderId="0" xfId="0" applyFont="1" applyProtection="1">
      <protection hidden="1"/>
    </xf>
    <xf numFmtId="0" fontId="36" fillId="0" borderId="0" xfId="0" applyFont="1" applyAlignment="1">
      <alignment horizontal="center"/>
    </xf>
    <xf numFmtId="0" fontId="36" fillId="0" borderId="0" xfId="0" applyFont="1" applyAlignment="1">
      <alignment horizontal="left"/>
    </xf>
    <xf numFmtId="165" fontId="0" fillId="4" borderId="0" xfId="0" applyNumberFormat="1" applyFill="1" applyAlignment="1" applyProtection="1">
      <alignment horizontal="center"/>
      <protection locked="0"/>
    </xf>
    <xf numFmtId="171" fontId="0" fillId="4" borderId="0" xfId="0" applyNumberFormat="1" applyFill="1" applyProtection="1">
      <protection locked="0"/>
    </xf>
    <xf numFmtId="0" fontId="3" fillId="0" borderId="21" xfId="0" applyFont="1" applyBorder="1" applyAlignment="1" applyProtection="1">
      <alignment horizontal="left" vertical="center"/>
      <protection locked="0"/>
    </xf>
    <xf numFmtId="0" fontId="0" fillId="0" borderId="0" xfId="0" applyFill="1" applyBorder="1" applyAlignment="1"/>
    <xf numFmtId="0" fontId="31" fillId="0" borderId="0" xfId="0" applyFont="1" applyAlignment="1">
      <alignment wrapText="1"/>
    </xf>
    <xf numFmtId="0" fontId="4" fillId="0" borderId="0" xfId="0" applyFont="1" applyBorder="1" applyAlignment="1">
      <alignment vertical="center"/>
    </xf>
    <xf numFmtId="0" fontId="6" fillId="0" borderId="0" xfId="0" applyFont="1" applyBorder="1" applyAlignment="1">
      <alignment horizontal="right" vertical="center"/>
    </xf>
    <xf numFmtId="43" fontId="12" fillId="2" borderId="7" xfId="2" applyFont="1" applyFill="1" applyBorder="1" applyAlignment="1">
      <alignment horizontal="center"/>
    </xf>
    <xf numFmtId="0" fontId="26" fillId="0" borderId="1" xfId="0" applyFont="1" applyBorder="1"/>
    <xf numFmtId="14" fontId="1" fillId="0" borderId="1" xfId="0" applyNumberFormat="1" applyFont="1" applyBorder="1" applyAlignment="1" applyProtection="1">
      <alignment horizontal="center" vertical="center"/>
      <protection locked="0"/>
    </xf>
    <xf numFmtId="0" fontId="40" fillId="0" borderId="0" xfId="0" applyFont="1" applyBorder="1" applyProtection="1">
      <protection hidden="1"/>
    </xf>
    <xf numFmtId="0" fontId="34" fillId="0" borderId="0" xfId="0" applyFont="1" applyBorder="1" applyProtection="1">
      <protection hidden="1"/>
    </xf>
    <xf numFmtId="0" fontId="26" fillId="0" borderId="0" xfId="0" applyFont="1" applyBorder="1" applyProtection="1">
      <protection locked="0" hidden="1"/>
    </xf>
    <xf numFmtId="0" fontId="0" fillId="0" borderId="2" xfId="0" applyBorder="1" applyProtection="1">
      <protection locked="0"/>
    </xf>
    <xf numFmtId="0" fontId="0" fillId="0" borderId="8" xfId="0" applyBorder="1" applyProtection="1">
      <protection locked="0"/>
    </xf>
    <xf numFmtId="0" fontId="18" fillId="2" borderId="17" xfId="0" applyFont="1" applyFill="1" applyBorder="1" applyAlignment="1">
      <alignment horizontal="left" vertical="top" wrapText="1"/>
    </xf>
    <xf numFmtId="166" fontId="4" fillId="0" borderId="2" xfId="0" applyNumberFormat="1" applyFont="1" applyBorder="1" applyAlignment="1" applyProtection="1">
      <alignment horizontal="right" vertical="center"/>
      <protection locked="0" hidden="1"/>
    </xf>
    <xf numFmtId="166" fontId="4" fillId="0" borderId="20" xfId="0" applyNumberFormat="1" applyFont="1" applyBorder="1" applyAlignment="1" applyProtection="1">
      <alignment horizontal="right" vertical="center"/>
      <protection locked="0" hidden="1"/>
    </xf>
    <xf numFmtId="166" fontId="4" fillId="0" borderId="19" xfId="0" applyNumberFormat="1" applyFont="1" applyBorder="1" applyAlignment="1" applyProtection="1">
      <alignment horizontal="right" vertical="center"/>
      <protection locked="0" hidden="1"/>
    </xf>
    <xf numFmtId="166" fontId="4" fillId="0" borderId="7" xfId="0" applyNumberFormat="1" applyFont="1" applyBorder="1" applyAlignment="1" applyProtection="1">
      <alignment horizontal="right" vertical="center"/>
      <protection locked="0" hidden="1"/>
    </xf>
    <xf numFmtId="0" fontId="44" fillId="0" borderId="0" xfId="0" applyFont="1" applyAlignment="1">
      <alignment vertical="center"/>
    </xf>
    <xf numFmtId="0" fontId="26" fillId="0" borderId="0" xfId="0" applyFont="1" applyAlignment="1">
      <alignment wrapText="1"/>
    </xf>
    <xf numFmtId="0" fontId="1"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Protection="1">
      <protection locked="0"/>
    </xf>
    <xf numFmtId="166" fontId="2" fillId="0" borderId="2" xfId="0" applyNumberFormat="1" applyFont="1" applyBorder="1" applyAlignment="1" applyProtection="1">
      <alignment horizontal="center" vertical="center"/>
      <protection locked="0"/>
    </xf>
    <xf numFmtId="166" fontId="2" fillId="0" borderId="8" xfId="0" applyNumberFormat="1" applyFont="1" applyBorder="1" applyAlignment="1" applyProtection="1">
      <alignment horizontal="center" vertical="center"/>
      <protection locked="0"/>
    </xf>
    <xf numFmtId="164" fontId="2" fillId="0" borderId="2"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9" fontId="2" fillId="0" borderId="2" xfId="0" applyNumberFormat="1" applyFont="1" applyBorder="1" applyAlignment="1" applyProtection="1">
      <alignment horizontal="center" vertical="center"/>
      <protection locked="0"/>
    </xf>
    <xf numFmtId="169" fontId="2" fillId="0" borderId="8"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right" vertical="center" wrapText="1"/>
      <protection locked="0" hidden="1"/>
    </xf>
    <xf numFmtId="0" fontId="2" fillId="0" borderId="8" xfId="0" applyFont="1" applyBorder="1" applyAlignment="1" applyProtection="1">
      <alignment horizontal="right" vertical="center" wrapText="1"/>
      <protection locked="0" hidden="1"/>
    </xf>
    <xf numFmtId="166" fontId="2" fillId="0" borderId="2" xfId="0" applyNumberFormat="1" applyFont="1" applyBorder="1" applyAlignment="1" applyProtection="1">
      <alignment horizontal="center" vertical="center" wrapText="1"/>
      <protection locked="0"/>
    </xf>
    <xf numFmtId="166" fontId="2" fillId="0" borderId="8" xfId="0" applyNumberFormat="1" applyFont="1" applyBorder="1" applyAlignment="1" applyProtection="1">
      <alignment horizontal="center" vertical="center" wrapText="1"/>
      <protection locked="0"/>
    </xf>
    <xf numFmtId="166" fontId="2" fillId="0" borderId="2" xfId="0" applyNumberFormat="1" applyFont="1" applyBorder="1" applyAlignment="1" applyProtection="1">
      <alignment horizontal="right" vertical="center"/>
      <protection locked="0" hidden="1"/>
    </xf>
    <xf numFmtId="166" fontId="2" fillId="0" borderId="8" xfId="0" applyNumberFormat="1" applyFont="1" applyBorder="1" applyAlignment="1" applyProtection="1">
      <alignment horizontal="right" vertical="center"/>
      <protection locked="0" hidden="1"/>
    </xf>
    <xf numFmtId="166" fontId="2" fillId="0" borderId="7" xfId="0" applyNumberFormat="1" applyFont="1" applyBorder="1" applyAlignment="1" applyProtection="1">
      <alignment horizontal="center" vertical="center" wrapText="1"/>
      <protection locked="0"/>
    </xf>
    <xf numFmtId="0" fontId="30" fillId="3" borderId="4" xfId="0" applyFont="1" applyFill="1" applyBorder="1" applyAlignment="1">
      <alignment horizontal="right" vertical="center" wrapText="1"/>
    </xf>
    <xf numFmtId="0" fontId="37" fillId="3" borderId="11" xfId="0" applyFont="1" applyFill="1" applyBorder="1" applyAlignment="1">
      <alignment vertical="center"/>
    </xf>
    <xf numFmtId="164" fontId="2" fillId="0" borderId="7" xfId="0" applyNumberFormat="1" applyFont="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166" fontId="2" fillId="0" borderId="2" xfId="0" applyNumberFormat="1" applyFont="1" applyBorder="1" applyAlignment="1" applyProtection="1">
      <alignment horizontal="right" vertical="center"/>
      <protection locked="0"/>
    </xf>
    <xf numFmtId="166" fontId="2" fillId="0" borderId="8" xfId="0" applyNumberFormat="1" applyFont="1" applyBorder="1" applyAlignment="1" applyProtection="1">
      <alignment horizontal="right" vertical="center"/>
      <protection locked="0"/>
    </xf>
    <xf numFmtId="166" fontId="2" fillId="0" borderId="2" xfId="0" applyNumberFormat="1" applyFont="1" applyBorder="1" applyAlignment="1" applyProtection="1">
      <alignment horizontal="left" vertical="center" wrapText="1"/>
      <protection locked="0"/>
    </xf>
    <xf numFmtId="166" fontId="2" fillId="0" borderId="8" xfId="0" applyNumberFormat="1" applyFont="1" applyBorder="1" applyAlignment="1" applyProtection="1">
      <alignment horizontal="left" vertical="center" wrapText="1"/>
      <protection locked="0"/>
    </xf>
    <xf numFmtId="0" fontId="4" fillId="0" borderId="3" xfId="0" applyFont="1" applyBorder="1" applyAlignment="1" applyProtection="1">
      <alignment horizontal="left" vertical="top" wrapText="1"/>
      <protection locked="0"/>
    </xf>
    <xf numFmtId="0" fontId="2" fillId="0" borderId="8" xfId="0" applyFont="1" applyBorder="1" applyAlignment="1" applyProtection="1">
      <alignment horizontal="right" vertical="center"/>
      <protection locked="0"/>
    </xf>
    <xf numFmtId="0" fontId="20" fillId="2" borderId="12" xfId="0" applyFont="1" applyFill="1" applyBorder="1" applyAlignment="1" applyProtection="1">
      <alignment horizontal="left" vertical="top"/>
      <protection locked="0"/>
    </xf>
    <xf numFmtId="0" fontId="20" fillId="2" borderId="10" xfId="0" applyFont="1" applyFill="1" applyBorder="1" applyAlignment="1" applyProtection="1">
      <alignment horizontal="left" vertical="top"/>
      <protection locked="0"/>
    </xf>
    <xf numFmtId="0" fontId="20" fillId="2" borderId="13" xfId="0" applyFont="1" applyFill="1" applyBorder="1" applyAlignment="1" applyProtection="1">
      <alignment horizontal="left" vertical="top"/>
      <protection locked="0"/>
    </xf>
    <xf numFmtId="0" fontId="20" fillId="2" borderId="16" xfId="0" applyFont="1" applyFill="1" applyBorder="1" applyAlignment="1" applyProtection="1">
      <alignment horizontal="left" vertical="top"/>
      <protection locked="0"/>
    </xf>
    <xf numFmtId="0" fontId="20" fillId="2" borderId="1" xfId="0" applyFont="1" applyFill="1" applyBorder="1" applyAlignment="1" applyProtection="1">
      <alignment horizontal="left" vertical="top"/>
      <protection locked="0"/>
    </xf>
    <xf numFmtId="0" fontId="20" fillId="2" borderId="17" xfId="0" applyFont="1" applyFill="1" applyBorder="1" applyAlignment="1" applyProtection="1">
      <alignment horizontal="left" vertical="top"/>
      <protection locked="0"/>
    </xf>
    <xf numFmtId="0" fontId="9" fillId="2" borderId="16"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49" fontId="19" fillId="2" borderId="18" xfId="0" applyNumberFormat="1" applyFont="1" applyFill="1" applyBorder="1" applyAlignment="1" applyProtection="1">
      <alignment horizontal="left"/>
      <protection locked="0"/>
    </xf>
    <xf numFmtId="49" fontId="19" fillId="2" borderId="11" xfId="0" applyNumberFormat="1" applyFont="1" applyFill="1" applyBorder="1" applyAlignment="1" applyProtection="1">
      <alignment horizontal="left"/>
      <protection locked="0"/>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11" xfId="0" applyFont="1" applyFill="1" applyBorder="1" applyAlignment="1">
      <alignment horizontal="center"/>
    </xf>
    <xf numFmtId="0" fontId="12" fillId="2" borderId="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2"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4" borderId="2"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1" fillId="0" borderId="10" xfId="0" applyFont="1" applyBorder="1" applyAlignment="1">
      <alignment wrapText="1"/>
    </xf>
    <xf numFmtId="0" fontId="1" fillId="0" borderId="0" xfId="0" applyFont="1" applyAlignment="1">
      <alignment wrapText="1"/>
    </xf>
    <xf numFmtId="166" fontId="26" fillId="0" borderId="2" xfId="0" applyNumberFormat="1" applyFont="1" applyBorder="1" applyAlignment="1" applyProtection="1">
      <alignment horizontal="right" vertical="center"/>
      <protection locked="0"/>
    </xf>
    <xf numFmtId="0" fontId="26" fillId="0" borderId="8" xfId="0" applyFont="1" applyBorder="1" applyAlignment="1" applyProtection="1">
      <alignment horizontal="right" vertical="center"/>
      <protection locked="0"/>
    </xf>
    <xf numFmtId="166" fontId="26" fillId="0" borderId="8" xfId="0" applyNumberFormat="1" applyFont="1" applyBorder="1" applyAlignment="1" applyProtection="1">
      <alignment horizontal="right" vertical="center"/>
      <protection locked="0"/>
    </xf>
    <xf numFmtId="166" fontId="26" fillId="0" borderId="2" xfId="0" applyNumberFormat="1" applyFont="1" applyBorder="1" applyAlignment="1" applyProtection="1">
      <alignment horizontal="center" vertical="center"/>
      <protection locked="0"/>
    </xf>
    <xf numFmtId="166" fontId="26" fillId="0" borderId="8" xfId="0" applyNumberFormat="1" applyFont="1" applyBorder="1" applyAlignment="1" applyProtection="1">
      <alignment horizontal="center" vertical="center"/>
      <protection locked="0"/>
    </xf>
    <xf numFmtId="168" fontId="30" fillId="3" borderId="14" xfId="1" applyFont="1" applyFill="1" applyBorder="1" applyAlignment="1">
      <alignment horizontal="right"/>
    </xf>
    <xf numFmtId="168" fontId="30" fillId="3" borderId="15" xfId="1" applyFont="1" applyFill="1" applyBorder="1" applyAlignment="1">
      <alignment horizontal="right"/>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14" xfId="0" applyFont="1" applyBorder="1" applyAlignment="1">
      <alignment horizontal="left" vertical="center" wrapText="1"/>
    </xf>
    <xf numFmtId="0" fontId="0" fillId="0" borderId="15"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left" vertical="center" wrapText="1"/>
    </xf>
    <xf numFmtId="0" fontId="0" fillId="0" borderId="23" xfId="0" applyBorder="1" applyAlignment="1">
      <alignment horizontal="left" vertical="center" wrapText="1"/>
    </xf>
  </cellXfs>
  <cellStyles count="3">
    <cellStyle name="Euro" xfId="1" xr:uid="{00000000-0005-0000-0000-000000000000}"/>
    <cellStyle name="Komma" xfId="2" builtinId="3"/>
    <cellStyle name="Standard" xfId="0" builtinId="0"/>
  </cellStyles>
  <dxfs count="36">
    <dxf>
      <font>
        <strike val="0"/>
        <color theme="0"/>
      </font>
    </dxf>
    <dxf>
      <font>
        <color theme="0"/>
      </font>
    </dxf>
    <dxf>
      <font>
        <color theme="0"/>
      </font>
    </dxf>
    <dxf>
      <font>
        <color theme="0"/>
      </font>
    </dxf>
    <dxf>
      <font>
        <color theme="0"/>
      </font>
    </dxf>
    <dxf>
      <font>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color theme="0"/>
      </font>
    </dxf>
    <dxf>
      <font>
        <color theme="1"/>
      </font>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strike val="0"/>
        <color theme="0"/>
      </font>
    </dxf>
    <dxf>
      <font>
        <strike val="0"/>
        <color theme="0"/>
      </font>
    </dxf>
    <dxf>
      <font>
        <strike val="0"/>
        <color theme="0"/>
      </font>
    </dxf>
    <dxf>
      <font>
        <strike val="0"/>
        <color theme="0"/>
      </font>
    </dxf>
    <dxf>
      <font>
        <color theme="0" tint="-0.14996795556505021"/>
      </font>
    </dxf>
    <dxf>
      <font>
        <strike val="0"/>
        <color theme="0" tint="-0.14996795556505021"/>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P$17" lockText="1" noThreeD="1"/>
</file>

<file path=xl/ctrlProps/ctrlProp11.xml><?xml version="1.0" encoding="utf-8"?>
<formControlPr xmlns="http://schemas.microsoft.com/office/spreadsheetml/2009/9/main" objectType="CheckBox" fmlaLink="$P$19" lockText="1" noThreeD="1"/>
</file>

<file path=xl/ctrlProps/ctrlProp12.xml><?xml version="1.0" encoding="utf-8"?>
<formControlPr xmlns="http://schemas.microsoft.com/office/spreadsheetml/2009/9/main" objectType="CheckBox" fmlaLink="$P$21" lockText="1" noThreeD="1"/>
</file>

<file path=xl/ctrlProps/ctrlProp13.xml><?xml version="1.0" encoding="utf-8"?>
<formControlPr xmlns="http://schemas.microsoft.com/office/spreadsheetml/2009/9/main" objectType="CheckBox" fmlaLink="$P$23" lockText="1" noThreeD="1"/>
</file>

<file path=xl/ctrlProps/ctrlProp14.xml><?xml version="1.0" encoding="utf-8"?>
<formControlPr xmlns="http://schemas.microsoft.com/office/spreadsheetml/2009/9/main" objectType="CheckBox" fmlaLink="$P$25" lockText="1" noThreeD="1"/>
</file>

<file path=xl/ctrlProps/ctrlProp15.xml><?xml version="1.0" encoding="utf-8"?>
<formControlPr xmlns="http://schemas.microsoft.com/office/spreadsheetml/2009/9/main" objectType="CheckBox" fmlaLink="$Q$17" lockText="1" noThreeD="1"/>
</file>

<file path=xl/ctrlProps/ctrlProp16.xml><?xml version="1.0" encoding="utf-8"?>
<formControlPr xmlns="http://schemas.microsoft.com/office/spreadsheetml/2009/9/main" objectType="CheckBox" fmlaLink="$Q$19" lockText="1" noThreeD="1"/>
</file>

<file path=xl/ctrlProps/ctrlProp17.xml><?xml version="1.0" encoding="utf-8"?>
<formControlPr xmlns="http://schemas.microsoft.com/office/spreadsheetml/2009/9/main" objectType="CheckBox" fmlaLink="$Q$21" lockText="1" noThreeD="1"/>
</file>

<file path=xl/ctrlProps/ctrlProp18.xml><?xml version="1.0" encoding="utf-8"?>
<formControlPr xmlns="http://schemas.microsoft.com/office/spreadsheetml/2009/9/main" objectType="CheckBox" fmlaLink="$Q$23" lockText="1" noThreeD="1"/>
</file>

<file path=xl/ctrlProps/ctrlProp19.xml><?xml version="1.0" encoding="utf-8"?>
<formControlPr xmlns="http://schemas.microsoft.com/office/spreadsheetml/2009/9/main" objectType="CheckBox" fmlaLink="$Q$25" lockText="1" noThreeD="1"/>
</file>

<file path=xl/ctrlProps/ctrlProp2.xml><?xml version="1.0" encoding="utf-8"?>
<formControlPr xmlns="http://schemas.microsoft.com/office/spreadsheetml/2009/9/main" objectType="CheckBox" checked="Checked" fmlaLink="$L$9" lockText="1" noThreeD="1"/>
</file>

<file path=xl/ctrlProps/ctrlProp3.xml><?xml version="1.0" encoding="utf-8"?>
<formControlPr xmlns="http://schemas.microsoft.com/office/spreadsheetml/2009/9/main" objectType="CheckBox" fmlaLink="$L$1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K$9"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563880</xdr:colOff>
          <xdr:row>3</xdr:row>
          <xdr:rowOff>30480</xdr:rowOff>
        </xdr:from>
        <xdr:to>
          <xdr:col>7</xdr:col>
          <xdr:colOff>106680</xdr:colOff>
          <xdr:row>4</xdr:row>
          <xdr:rowOff>30480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4</xdr:row>
          <xdr:rowOff>160020</xdr:rowOff>
        </xdr:from>
        <xdr:to>
          <xdr:col>7</xdr:col>
          <xdr:colOff>106680</xdr:colOff>
          <xdr:row>6</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7</xdr:row>
          <xdr:rowOff>38100</xdr:rowOff>
        </xdr:from>
        <xdr:to>
          <xdr:col>7</xdr:col>
          <xdr:colOff>106680</xdr:colOff>
          <xdr:row>8</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xdr:row>
          <xdr:rowOff>144780</xdr:rowOff>
        </xdr:from>
        <xdr:to>
          <xdr:col>1</xdr:col>
          <xdr:colOff>350520</xdr:colOff>
          <xdr:row>11</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5</xdr:row>
          <xdr:rowOff>160020</xdr:rowOff>
        </xdr:from>
        <xdr:to>
          <xdr:col>7</xdr:col>
          <xdr:colOff>106680</xdr:colOff>
          <xdr:row>7</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152400</xdr:rowOff>
        </xdr:from>
        <xdr:to>
          <xdr:col>0</xdr:col>
          <xdr:colOff>304800</xdr:colOff>
          <xdr:row>35</xdr:row>
          <xdr:rowOff>182880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152400</xdr:rowOff>
        </xdr:from>
        <xdr:to>
          <xdr:col>2</xdr:col>
          <xdr:colOff>342900</xdr:colOff>
          <xdr:row>35</xdr:row>
          <xdr:rowOff>182880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9</xdr:row>
          <xdr:rowOff>144780</xdr:rowOff>
        </xdr:from>
        <xdr:to>
          <xdr:col>7</xdr:col>
          <xdr:colOff>723900</xdr:colOff>
          <xdr:row>11</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12</xdr:col>
      <xdr:colOff>165101</xdr:colOff>
      <xdr:row>0</xdr:row>
      <xdr:rowOff>73023</xdr:rowOff>
    </xdr:from>
    <xdr:to>
      <xdr:col>14</xdr:col>
      <xdr:colOff>177800</xdr:colOff>
      <xdr:row>1</xdr:row>
      <xdr:rowOff>114300</xdr:rowOff>
    </xdr:to>
    <xdr:sp macro="" textlink="N2">
      <xdr:nvSpPr>
        <xdr:cNvPr id="2" name="Textfeld 1">
          <a:extLst>
            <a:ext uri="{FF2B5EF4-FFF2-40B4-BE49-F238E27FC236}">
              <a16:creationId xmlns:a16="http://schemas.microsoft.com/office/drawing/2014/main" id="{00000000-0008-0000-0000-000002000000}"/>
            </a:ext>
          </a:extLst>
        </xdr:cNvPr>
        <xdr:cNvSpPr txBox="1"/>
      </xdr:nvSpPr>
      <xdr:spPr>
        <a:xfrm>
          <a:off x="8299451" y="73023"/>
          <a:ext cx="1489074" cy="39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163F89-C574-4214-9872-8A036984A488}" type="TxLink">
            <a:rPr lang="en-US" sz="800" b="0" i="0" u="none" strike="noStrike">
              <a:solidFill>
                <a:srgbClr val="000000"/>
              </a:solidFill>
              <a:latin typeface="Arial"/>
              <a:cs typeface="Arial"/>
            </a:rPr>
            <a:pPr/>
            <a:t>Version 4.0
BEZU und TG automatisch</a:t>
          </a:fld>
          <a:endParaRPr lang="de-AT" sz="1100"/>
        </a:p>
      </xdr:txBody>
    </xdr:sp>
    <xdr:clientData fPrintsWithSheet="0"/>
  </xdr:twoCellAnchor>
  <xdr:twoCellAnchor>
    <xdr:from>
      <xdr:col>5</xdr:col>
      <xdr:colOff>438149</xdr:colOff>
      <xdr:row>27</xdr:row>
      <xdr:rowOff>304800</xdr:rowOff>
    </xdr:from>
    <xdr:to>
      <xdr:col>8</xdr:col>
      <xdr:colOff>457200</xdr:colOff>
      <xdr:row>31</xdr:row>
      <xdr:rowOff>66675</xdr:rowOff>
    </xdr:to>
    <xdr:sp macro="" textlink="G32">
      <xdr:nvSpPr>
        <xdr:cNvPr id="11" name="Textfeld 10">
          <a:extLst>
            <a:ext uri="{FF2B5EF4-FFF2-40B4-BE49-F238E27FC236}">
              <a16:creationId xmlns:a16="http://schemas.microsoft.com/office/drawing/2014/main" id="{00000000-0008-0000-0000-00000B000000}"/>
            </a:ext>
          </a:extLst>
        </xdr:cNvPr>
        <xdr:cNvSpPr txBox="1"/>
      </xdr:nvSpPr>
      <xdr:spPr>
        <a:xfrm>
          <a:off x="2981324" y="7000875"/>
          <a:ext cx="2419351"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97DAB63-CC22-4688-81A9-37AC4D000190}" type="TxLink">
            <a:rPr lang="en-US" sz="800" b="0" i="0" u="none" strike="noStrike">
              <a:solidFill>
                <a:sysClr val="windowText" lastClr="000000"/>
              </a:solidFill>
              <a:latin typeface="Arial"/>
              <a:cs typeface="Arial"/>
            </a:rPr>
            <a:pPr/>
            <a:t>Ich beantrage die Anweisung der mir 
zustehenden Vergütung und versichere, 
dass meine Angaben vollständig und richtig sind:</a:t>
          </a:fld>
          <a:endParaRPr lang="de-AT" sz="1100">
            <a:solidFill>
              <a:sysClr val="windowText" lastClr="000000"/>
            </a:solidFill>
          </a:endParaRPr>
        </a:p>
      </xdr:txBody>
    </xdr:sp>
    <xdr:clientData/>
  </xdr:twoCellAnchor>
  <xdr:twoCellAnchor editAs="oneCell">
    <xdr:from>
      <xdr:col>10</xdr:col>
      <xdr:colOff>514350</xdr:colOff>
      <xdr:row>1</xdr:row>
      <xdr:rowOff>38100</xdr:rowOff>
    </xdr:from>
    <xdr:to>
      <xdr:col>11</xdr:col>
      <xdr:colOff>77674</xdr:colOff>
      <xdr:row>3</xdr:row>
      <xdr:rowOff>100467</xdr:rowOff>
    </xdr:to>
    <xdr:pic>
      <xdr:nvPicPr>
        <xdr:cNvPr id="12" name="Grafik 3">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0" y="390525"/>
          <a:ext cx="382474" cy="357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241300</xdr:colOff>
      <xdr:row>1</xdr:row>
      <xdr:rowOff>35380</xdr:rowOff>
    </xdr:from>
    <xdr:to>
      <xdr:col>12</xdr:col>
      <xdr:colOff>73705</xdr:colOff>
      <xdr:row>3</xdr:row>
      <xdr:rowOff>5218</xdr:rowOff>
    </xdr:to>
    <xdr:pic>
      <xdr:nvPicPr>
        <xdr:cNvPr id="13" name="Grafik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85150" y="387805"/>
          <a:ext cx="384855" cy="265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9</xdr:col>
      <xdr:colOff>163095</xdr:colOff>
      <xdr:row>27</xdr:row>
      <xdr:rowOff>285749</xdr:rowOff>
    </xdr:from>
    <xdr:to>
      <xdr:col>12</xdr:col>
      <xdr:colOff>677446</xdr:colOff>
      <xdr:row>31</xdr:row>
      <xdr:rowOff>61912</xdr:rowOff>
    </xdr:to>
    <xdr:sp macro="" textlink="J32">
      <xdr:nvSpPr>
        <xdr:cNvPr id="15" name="Textfeld 14">
          <a:extLst>
            <a:ext uri="{FF2B5EF4-FFF2-40B4-BE49-F238E27FC236}">
              <a16:creationId xmlns:a16="http://schemas.microsoft.com/office/drawing/2014/main" id="{00000000-0008-0000-0000-00000F000000}"/>
            </a:ext>
          </a:extLst>
        </xdr:cNvPr>
        <xdr:cNvSpPr txBox="1"/>
      </xdr:nvSpPr>
      <xdr:spPr>
        <a:xfrm>
          <a:off x="6725820" y="6753224"/>
          <a:ext cx="2447926"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EBA1069-EDC9-40D0-9109-6EF1080128E7}" type="TxLink">
            <a:rPr lang="en-US" sz="800" b="0" i="0" u="none" strike="noStrike">
              <a:solidFill>
                <a:srgbClr val="000000"/>
              </a:solidFill>
              <a:latin typeface="Arial"/>
              <a:cs typeface="Arial"/>
            </a:rPr>
            <a:pPr/>
            <a:t>Die auswärtigen Dienstverrichtungen erfolgten
über amtlichen Auftrag; die Bestimmungen der
Reisegebührenvorschrift wurden beachtet:</a:t>
          </a:fld>
          <a:endParaRPr lang="de-AT" sz="1100">
            <a:solidFill>
              <a:sysClr val="windowText" lastClr="000000"/>
            </a:solidFill>
          </a:endParaRPr>
        </a:p>
      </xdr:txBody>
    </xdr:sp>
    <xdr:clientData/>
  </xdr:twoCellAnchor>
  <xdr:twoCellAnchor>
    <xdr:from>
      <xdr:col>7</xdr:col>
      <xdr:colOff>692150</xdr:colOff>
      <xdr:row>9</xdr:row>
      <xdr:rowOff>133350</xdr:rowOff>
    </xdr:from>
    <xdr:to>
      <xdr:col>9</xdr:col>
      <xdr:colOff>450850</xdr:colOff>
      <xdr:row>11</xdr:row>
      <xdr:rowOff>38100</xdr:rowOff>
    </xdr:to>
    <xdr:sp macro="" textlink="H10">
      <xdr:nvSpPr>
        <xdr:cNvPr id="17" name="Textfeld 16">
          <a:extLst>
            <a:ext uri="{FF2B5EF4-FFF2-40B4-BE49-F238E27FC236}">
              <a16:creationId xmlns:a16="http://schemas.microsoft.com/office/drawing/2014/main" id="{00000000-0008-0000-0000-000011000000}"/>
            </a:ext>
          </a:extLst>
        </xdr:cNvPr>
        <xdr:cNvSpPr txBox="1"/>
      </xdr:nvSpPr>
      <xdr:spPr>
        <a:xfrm>
          <a:off x="5980793" y="1938564"/>
          <a:ext cx="1836057"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FA90C51-4757-4A9E-AC75-024D37EF662C}" type="TxLink">
            <a:rPr lang="en-US" sz="1000" b="0" i="0" u="none" strike="noStrike">
              <a:solidFill>
                <a:srgbClr val="000000"/>
              </a:solidFill>
              <a:latin typeface="Arial"/>
              <a:cs typeface="Arial"/>
            </a:rPr>
            <a:pPr/>
            <a:t>Heimverrechnung (H):</a:t>
          </a:fld>
          <a:endParaRPr lang="de-AT" sz="1100"/>
        </a:p>
      </xdr:txBody>
    </xdr:sp>
    <xdr:clientData/>
  </xdr:twoCellAnchor>
  <xdr:twoCellAnchor>
    <xdr:from>
      <xdr:col>10</xdr:col>
      <xdr:colOff>482600</xdr:colOff>
      <xdr:row>9</xdr:row>
      <xdr:rowOff>133350</xdr:rowOff>
    </xdr:from>
    <xdr:to>
      <xdr:col>14</xdr:col>
      <xdr:colOff>730250</xdr:colOff>
      <xdr:row>11</xdr:row>
      <xdr:rowOff>76200</xdr:rowOff>
    </xdr:to>
    <xdr:sp macro="" textlink="J10">
      <xdr:nvSpPr>
        <xdr:cNvPr id="18" name="Textfeld 17">
          <a:extLst>
            <a:ext uri="{FF2B5EF4-FFF2-40B4-BE49-F238E27FC236}">
              <a16:creationId xmlns:a16="http://schemas.microsoft.com/office/drawing/2014/main" id="{00000000-0008-0000-0000-000012000000}"/>
            </a:ext>
          </a:extLst>
        </xdr:cNvPr>
        <xdr:cNvSpPr txBox="1"/>
      </xdr:nvSpPr>
      <xdr:spPr>
        <a:xfrm>
          <a:off x="6578600" y="2006600"/>
          <a:ext cx="30734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71B6C8-0E1B-4C0F-9368-D158EADA3CB8}" type="TxLink">
            <a:rPr lang="en-US" sz="1000" b="0" i="0" u="none" strike="noStrike">
              <a:solidFill>
                <a:srgbClr val="000000"/>
              </a:solidFill>
              <a:latin typeface="Arial"/>
              <a:cs typeface="Arial"/>
            </a:rPr>
            <a:pPr/>
            <a:t>Nächtigung wurde gratis zur Verfügung gestellt (N)</a:t>
          </a:fld>
          <a:endParaRPr lang="de-AT" sz="1100"/>
        </a:p>
      </xdr:txBody>
    </xdr:sp>
    <xdr:clientData/>
  </xdr:twoCellAnchor>
  <mc:AlternateContent xmlns:mc="http://schemas.openxmlformats.org/markup-compatibility/2006">
    <mc:Choice xmlns:a14="http://schemas.microsoft.com/office/drawing/2010/main" Requires="a14">
      <xdr:twoCellAnchor editAs="oneCell">
        <xdr:from>
          <xdr:col>10</xdr:col>
          <xdr:colOff>297180</xdr:colOff>
          <xdr:row>9</xdr:row>
          <xdr:rowOff>121920</xdr:rowOff>
        </xdr:from>
        <xdr:to>
          <xdr:col>10</xdr:col>
          <xdr:colOff>525780</xdr:colOff>
          <xdr:row>11</xdr:row>
          <xdr:rowOff>38100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5</xdr:col>
      <xdr:colOff>488949</xdr:colOff>
      <xdr:row>36</xdr:row>
      <xdr:rowOff>133350</xdr:rowOff>
    </xdr:from>
    <xdr:to>
      <xdr:col>13</xdr:col>
      <xdr:colOff>285749</xdr:colOff>
      <xdr:row>39</xdr:row>
      <xdr:rowOff>82550</xdr:rowOff>
    </xdr:to>
    <xdr:sp macro="" textlink="D42">
      <xdr:nvSpPr>
        <xdr:cNvPr id="19" name="Textfeld 18">
          <a:extLst>
            <a:ext uri="{FF2B5EF4-FFF2-40B4-BE49-F238E27FC236}">
              <a16:creationId xmlns:a16="http://schemas.microsoft.com/office/drawing/2014/main" id="{00000000-0008-0000-0000-000013000000}"/>
            </a:ext>
          </a:extLst>
        </xdr:cNvPr>
        <xdr:cNvSpPr txBox="1"/>
      </xdr:nvSpPr>
      <xdr:spPr>
        <a:xfrm>
          <a:off x="3032124" y="8115300"/>
          <a:ext cx="5502275" cy="37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4149F0-ED0D-4DDD-9196-4BD9021B77FC}" type="TxLink">
            <a:rPr lang="en-US" sz="800" b="0" i="0" u="none" strike="noStrike">
              <a:solidFill>
                <a:schemeClr val="tx2">
                  <a:lumMod val="60000"/>
                  <a:lumOff val="40000"/>
                </a:schemeClr>
              </a:solidFill>
              <a:latin typeface="Arial"/>
              <a:cs typeface="Arial"/>
            </a:rPr>
            <a:pPr/>
            <a:t>Bei programmtechnischen oder inhaltlichen Fragen wenden Sie sich bitte an:
Dietmar Stütz, ZA f. Landeslehrer an APS; Telefon: (0732) 718888-101;    E-Mail: dietmar.stuetz@bildung-ooe.gv.at</a:t>
          </a:fld>
          <a:endParaRPr lang="de-AT" sz="800" b="1" i="1">
            <a:solidFill>
              <a:schemeClr val="tx2">
                <a:lumMod val="60000"/>
                <a:lumOff val="40000"/>
              </a:schemeClr>
            </a:solidFill>
          </a:endParaRPr>
        </a:p>
      </xdr:txBody>
    </xdr:sp>
    <xdr:clientData fPrintsWithSheet="0"/>
  </xdr:twoCellAnchor>
  <xdr:twoCellAnchor>
    <xdr:from>
      <xdr:col>11</xdr:col>
      <xdr:colOff>95250</xdr:colOff>
      <xdr:row>4</xdr:row>
      <xdr:rowOff>3174</xdr:rowOff>
    </xdr:from>
    <xdr:to>
      <xdr:col>15</xdr:col>
      <xdr:colOff>238125</xdr:colOff>
      <xdr:row>7</xdr:row>
      <xdr:rowOff>133350</xdr:rowOff>
    </xdr:to>
    <xdr:sp macro="" textlink="C42">
      <xdr:nvSpPr>
        <xdr:cNvPr id="20" name="Textfeld 19">
          <a:extLst>
            <a:ext uri="{FF2B5EF4-FFF2-40B4-BE49-F238E27FC236}">
              <a16:creationId xmlns:a16="http://schemas.microsoft.com/office/drawing/2014/main" id="{00000000-0008-0000-0000-000014000000}"/>
            </a:ext>
          </a:extLst>
        </xdr:cNvPr>
        <xdr:cNvSpPr txBox="1"/>
      </xdr:nvSpPr>
      <xdr:spPr>
        <a:xfrm>
          <a:off x="8039100" y="860424"/>
          <a:ext cx="2924175" cy="701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8753AAC-E291-4265-870C-252AF94F6791}" type="TxLink">
            <a:rPr lang="en-US" sz="800" b="0" i="0" u="none" strike="noStrike">
              <a:solidFill>
                <a:srgbClr val="FF0000"/>
              </a:solidFill>
              <a:latin typeface="Arial"/>
              <a:cs typeface="Arial"/>
            </a:rPr>
            <a:pPr/>
            <a:t>Die Verwendung des Programms ist mit dem Referat Präs4/e (Reisemanagement) abgesprochen. 
Die Einreichung im Dienstweg ist zulässig! Sollten die Formulare nicht angenommen werden, 
ersuchen wir um Rückmeldung.</a:t>
          </a:fld>
          <a:endParaRPr lang="de-AT" sz="800" b="1" i="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297180</xdr:colOff>
          <xdr:row>16</xdr:row>
          <xdr:rowOff>220980</xdr:rowOff>
        </xdr:from>
        <xdr:to>
          <xdr:col>15</xdr:col>
          <xdr:colOff>601980</xdr:colOff>
          <xdr:row>17</xdr:row>
          <xdr:rowOff>114300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18</xdr:row>
          <xdr:rowOff>220980</xdr:rowOff>
        </xdr:from>
        <xdr:to>
          <xdr:col>15</xdr:col>
          <xdr:colOff>601980</xdr:colOff>
          <xdr:row>19</xdr:row>
          <xdr:rowOff>114300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20</xdr:row>
          <xdr:rowOff>220980</xdr:rowOff>
        </xdr:from>
        <xdr:to>
          <xdr:col>15</xdr:col>
          <xdr:colOff>601980</xdr:colOff>
          <xdr:row>21</xdr:row>
          <xdr:rowOff>114300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22</xdr:row>
          <xdr:rowOff>220980</xdr:rowOff>
        </xdr:from>
        <xdr:to>
          <xdr:col>15</xdr:col>
          <xdr:colOff>601980</xdr:colOff>
          <xdr:row>23</xdr:row>
          <xdr:rowOff>114300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24</xdr:row>
          <xdr:rowOff>220980</xdr:rowOff>
        </xdr:from>
        <xdr:to>
          <xdr:col>15</xdr:col>
          <xdr:colOff>601980</xdr:colOff>
          <xdr:row>25</xdr:row>
          <xdr:rowOff>114300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714376</xdr:colOff>
      <xdr:row>10</xdr:row>
      <xdr:rowOff>114300</xdr:rowOff>
    </xdr:from>
    <xdr:to>
      <xdr:col>9</xdr:col>
      <xdr:colOff>323851</xdr:colOff>
      <xdr:row>12</xdr:row>
      <xdr:rowOff>0</xdr:rowOff>
    </xdr:to>
    <xdr:sp macro="" textlink="I12">
      <xdr:nvSpPr>
        <xdr:cNvPr id="26" name="Textfeld 25">
          <a:extLst>
            <a:ext uri="{FF2B5EF4-FFF2-40B4-BE49-F238E27FC236}">
              <a16:creationId xmlns:a16="http://schemas.microsoft.com/office/drawing/2014/main" id="{00000000-0008-0000-0000-00001A000000}"/>
            </a:ext>
          </a:extLst>
        </xdr:cNvPr>
        <xdr:cNvSpPr txBox="1"/>
      </xdr:nvSpPr>
      <xdr:spPr>
        <a:xfrm>
          <a:off x="5457826" y="2124075"/>
          <a:ext cx="1428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211404-6CAD-4166-B91F-6842AB196F3C}" type="TxLink">
            <a:rPr lang="en-US" sz="1000" b="0" i="0" u="none" strike="noStrike">
              <a:ln>
                <a:noFill/>
              </a:ln>
              <a:solidFill>
                <a:srgbClr val="FF0000"/>
              </a:solidFill>
              <a:latin typeface="Arial"/>
              <a:cs typeface="Arial"/>
            </a:rPr>
            <a:pPr/>
            <a:t> </a:t>
          </a:fld>
          <a:endParaRPr lang="de-AT" sz="800" b="1" i="1">
            <a:ln>
              <a:noFill/>
            </a:ln>
            <a:solidFill>
              <a:srgbClr val="FF0000"/>
            </a:solidFill>
          </a:endParaRPr>
        </a:p>
      </xdr:txBody>
    </xdr:sp>
    <xdr:clientData fPrintsWithSheet="0"/>
  </xdr:twoCellAnchor>
  <xdr:twoCellAnchor>
    <xdr:from>
      <xdr:col>5</xdr:col>
      <xdr:colOff>95250</xdr:colOff>
      <xdr:row>3</xdr:row>
      <xdr:rowOff>66675</xdr:rowOff>
    </xdr:from>
    <xdr:to>
      <xdr:col>6</xdr:col>
      <xdr:colOff>571500</xdr:colOff>
      <xdr:row>7</xdr:row>
      <xdr:rowOff>180975</xdr:rowOff>
    </xdr:to>
    <xdr:sp macro="" textlink="B42">
      <xdr:nvSpPr>
        <xdr:cNvPr id="28" name="Textfeld 27">
          <a:extLst>
            <a:ext uri="{FF2B5EF4-FFF2-40B4-BE49-F238E27FC236}">
              <a16:creationId xmlns:a16="http://schemas.microsoft.com/office/drawing/2014/main" id="{00000000-0008-0000-0000-00001C000000}"/>
            </a:ext>
          </a:extLst>
        </xdr:cNvPr>
        <xdr:cNvSpPr txBox="1"/>
      </xdr:nvSpPr>
      <xdr:spPr>
        <a:xfrm>
          <a:off x="3314700" y="714375"/>
          <a:ext cx="12382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72000" rtlCol="0" anchor="t"/>
        <a:lstStyle/>
        <a:p>
          <a:fld id="{1424F108-7AFD-4542-A6B3-3285732729B9}" type="TxLink">
            <a:rPr lang="en-US" sz="1000" b="0" i="0" u="none" strike="noStrike">
              <a:solidFill>
                <a:srgbClr val="FF0000"/>
              </a:solidFill>
              <a:latin typeface="Arial"/>
              <a:cs typeface="Arial"/>
            </a:rPr>
            <a:pPr/>
            <a:t>Zutreffendes   =&gt;
bitte                =&gt;
durch              =&gt;
Anklicken       =&gt;
markieren.     =&gt;</a:t>
          </a:fld>
          <a:endParaRPr lang="de-AT" sz="800" b="1" i="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16</xdr:col>
          <xdr:colOff>297180</xdr:colOff>
          <xdr:row>16</xdr:row>
          <xdr:rowOff>220980</xdr:rowOff>
        </xdr:from>
        <xdr:to>
          <xdr:col>16</xdr:col>
          <xdr:colOff>601980</xdr:colOff>
          <xdr:row>17</xdr:row>
          <xdr:rowOff>114300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297180</xdr:colOff>
          <xdr:row>18</xdr:row>
          <xdr:rowOff>220980</xdr:rowOff>
        </xdr:from>
        <xdr:to>
          <xdr:col>16</xdr:col>
          <xdr:colOff>601980</xdr:colOff>
          <xdr:row>19</xdr:row>
          <xdr:rowOff>114300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297180</xdr:colOff>
          <xdr:row>20</xdr:row>
          <xdr:rowOff>220980</xdr:rowOff>
        </xdr:from>
        <xdr:to>
          <xdr:col>16</xdr:col>
          <xdr:colOff>601980</xdr:colOff>
          <xdr:row>21</xdr:row>
          <xdr:rowOff>114300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297180</xdr:colOff>
          <xdr:row>22</xdr:row>
          <xdr:rowOff>220980</xdr:rowOff>
        </xdr:from>
        <xdr:to>
          <xdr:col>16</xdr:col>
          <xdr:colOff>601980</xdr:colOff>
          <xdr:row>23</xdr:row>
          <xdr:rowOff>114300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297180</xdr:colOff>
          <xdr:row>24</xdr:row>
          <xdr:rowOff>220980</xdr:rowOff>
        </xdr:from>
        <xdr:to>
          <xdr:col>16</xdr:col>
          <xdr:colOff>601980</xdr:colOff>
          <xdr:row>25</xdr:row>
          <xdr:rowOff>114300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A47"/>
  <sheetViews>
    <sheetView tabSelected="1" zoomScaleNormal="100" zoomScalePageLayoutView="275" workbookViewId="0">
      <selection activeCell="A2" sqref="A2:E3"/>
    </sheetView>
  </sheetViews>
  <sheetFormatPr baseColWidth="10" defaultRowHeight="13.2" x14ac:dyDescent="0.25"/>
  <cols>
    <col min="1" max="2" width="10.109375" customWidth="1"/>
    <col min="3" max="4" width="8.33203125" customWidth="1"/>
    <col min="8" max="8" width="16.44140625" customWidth="1"/>
    <col min="9" max="9" width="10.6640625" customWidth="1"/>
    <col min="10" max="10" width="8.44140625" customWidth="1"/>
    <col min="11" max="11" width="12.33203125" customWidth="1"/>
    <col min="12" max="12" width="8.33203125" customWidth="1"/>
    <col min="13" max="13" width="11.88671875" customWidth="1"/>
    <col min="14" max="14" width="10.33203125" customWidth="1"/>
    <col min="15" max="15" width="11.33203125" customWidth="1"/>
    <col min="17" max="17" width="12.77734375" customWidth="1"/>
    <col min="23" max="23" width="11.44140625" customWidth="1"/>
    <col min="24" max="24" width="13" bestFit="1" customWidth="1"/>
  </cols>
  <sheetData>
    <row r="1" spans="1:27" s="45" customFormat="1" ht="27.75" customHeight="1" x14ac:dyDescent="0.25">
      <c r="C1" s="42"/>
      <c r="D1" s="42"/>
      <c r="E1" s="43"/>
      <c r="F1" s="33"/>
      <c r="G1" s="44"/>
      <c r="H1" s="122" t="s">
        <v>85</v>
      </c>
      <c r="I1" s="125"/>
      <c r="J1" s="41" t="s">
        <v>84</v>
      </c>
      <c r="K1" s="125"/>
      <c r="L1" s="42"/>
      <c r="M1" s="42"/>
      <c r="N1" s="42"/>
      <c r="O1" s="79"/>
    </row>
    <row r="2" spans="1:27" s="2" customFormat="1" ht="12.75" customHeight="1" x14ac:dyDescent="0.25">
      <c r="A2" s="165"/>
      <c r="B2" s="166"/>
      <c r="C2" s="166"/>
      <c r="D2" s="166"/>
      <c r="E2" s="167"/>
      <c r="N2" s="104" t="s">
        <v>96</v>
      </c>
    </row>
    <row r="3" spans="1:27" s="2" customFormat="1" ht="10.5" customHeight="1" x14ac:dyDescent="0.25">
      <c r="A3" s="168"/>
      <c r="B3" s="169"/>
      <c r="C3" s="169"/>
      <c r="D3" s="169"/>
      <c r="E3" s="170"/>
      <c r="G3"/>
      <c r="H3" s="3" t="s">
        <v>0</v>
      </c>
      <c r="L3"/>
      <c r="M3"/>
      <c r="N3"/>
      <c r="O3"/>
    </row>
    <row r="4" spans="1:27" s="2" customFormat="1" ht="16.2" x14ac:dyDescent="0.25">
      <c r="A4" s="10" t="s">
        <v>18</v>
      </c>
      <c r="C4" s="9"/>
      <c r="D4" s="9"/>
      <c r="E4" s="9"/>
      <c r="H4" s="4" t="s">
        <v>88</v>
      </c>
      <c r="J4"/>
      <c r="K4"/>
      <c r="L4"/>
      <c r="M4"/>
      <c r="N4"/>
      <c r="O4"/>
    </row>
    <row r="5" spans="1:27" s="2" customFormat="1" ht="13.8" x14ac:dyDescent="0.25">
      <c r="A5" s="174"/>
      <c r="B5" s="175"/>
      <c r="C5" s="175"/>
      <c r="D5" s="175"/>
      <c r="E5" s="176"/>
      <c r="G5" s="34"/>
      <c r="H5" s="11" t="s">
        <v>78</v>
      </c>
      <c r="I5" s="4"/>
      <c r="J5" s="4"/>
      <c r="K5" s="4"/>
    </row>
    <row r="6" spans="1:27" s="2" customFormat="1" ht="13.8" x14ac:dyDescent="0.25">
      <c r="A6" s="171"/>
      <c r="B6" s="172"/>
      <c r="C6" s="172"/>
      <c r="D6" s="172"/>
      <c r="E6" s="173"/>
      <c r="G6" s="34"/>
      <c r="H6" s="121" t="s">
        <v>89</v>
      </c>
      <c r="N6" s="36"/>
      <c r="O6" s="36"/>
      <c r="W6" s="71"/>
      <c r="X6" s="71"/>
    </row>
    <row r="7" spans="1:27" s="2" customFormat="1" ht="16.2" x14ac:dyDescent="0.25">
      <c r="A7" s="10" t="s">
        <v>1</v>
      </c>
      <c r="F7"/>
      <c r="G7" s="34"/>
      <c r="H7" s="59" t="s">
        <v>91</v>
      </c>
      <c r="I7" s="4"/>
      <c r="J7" s="4"/>
      <c r="K7" s="4"/>
      <c r="L7" s="4"/>
      <c r="M7" s="4"/>
      <c r="N7" s="39"/>
    </row>
    <row r="8" spans="1:27" s="2" customFormat="1" ht="20.100000000000001" customHeight="1" x14ac:dyDescent="0.25">
      <c r="A8" s="30"/>
      <c r="B8" s="31" t="s">
        <v>33</v>
      </c>
      <c r="C8" s="96" t="s">
        <v>34</v>
      </c>
      <c r="D8" s="177"/>
      <c r="E8" s="178"/>
      <c r="G8" s="34"/>
      <c r="H8" s="4" t="s">
        <v>90</v>
      </c>
      <c r="J8" s="4"/>
      <c r="K8" s="126"/>
      <c r="L8" s="127"/>
      <c r="M8" s="6"/>
      <c r="N8" s="6"/>
      <c r="O8" s="6"/>
    </row>
    <row r="9" spans="1:27" s="2" customFormat="1" ht="14.25" customHeight="1" x14ac:dyDescent="0.25">
      <c r="B9" s="27"/>
      <c r="C9" s="28"/>
      <c r="D9" s="26"/>
      <c r="E9" s="26"/>
      <c r="F9" s="119"/>
      <c r="H9" s="86" t="str">
        <f>IF($L$10=TRUE,"Mitbeförderte Personen","")</f>
        <v/>
      </c>
      <c r="I9" s="4"/>
      <c r="J9" s="72">
        <v>0</v>
      </c>
      <c r="K9" s="128" t="b">
        <v>0</v>
      </c>
      <c r="L9" s="128" t="b">
        <v>1</v>
      </c>
      <c r="N9" s="40" t="s">
        <v>2</v>
      </c>
      <c r="S9" s="103"/>
    </row>
    <row r="10" spans="1:27" s="2" customFormat="1" ht="12" customHeight="1" x14ac:dyDescent="0.25">
      <c r="B10" s="29"/>
      <c r="C10" s="29"/>
      <c r="D10" s="29"/>
      <c r="E10" s="29"/>
      <c r="H10" s="87" t="s">
        <v>35</v>
      </c>
      <c r="J10" s="72" t="s">
        <v>69</v>
      </c>
      <c r="K10" s="128"/>
      <c r="L10" s="128" t="b">
        <v>0</v>
      </c>
    </row>
    <row r="11" spans="1:27" s="2" customFormat="1" x14ac:dyDescent="0.25">
      <c r="B11" s="54" t="s">
        <v>72</v>
      </c>
      <c r="C11" s="101"/>
      <c r="D11" s="101"/>
      <c r="E11" s="101"/>
      <c r="F11" s="101"/>
      <c r="G11" s="101"/>
      <c r="H11" s="101"/>
      <c r="I11" s="101"/>
      <c r="J11" s="36"/>
      <c r="K11" s="65"/>
      <c r="L11" s="100"/>
      <c r="M11" s="5"/>
      <c r="N11" s="5"/>
      <c r="O11" s="5"/>
    </row>
    <row r="12" spans="1:27" s="2" customFormat="1" x14ac:dyDescent="0.25">
      <c r="D12" s="6"/>
      <c r="E12" s="6"/>
      <c r="F12" s="6"/>
      <c r="G12" s="6"/>
      <c r="H12" s="6"/>
      <c r="I12" s="124" t="str">
        <f>IF(K9=TRUE,"Eingabe in Spalte P !","")</f>
        <v/>
      </c>
      <c r="J12" s="6"/>
      <c r="K12" s="6"/>
      <c r="L12" s="6"/>
      <c r="M12" s="6"/>
      <c r="N12" s="6"/>
      <c r="O12" s="6"/>
    </row>
    <row r="13" spans="1:27" s="12" customFormat="1" ht="11.25" customHeight="1" x14ac:dyDescent="0.25">
      <c r="A13" s="183" t="s">
        <v>77</v>
      </c>
      <c r="B13" s="16" t="s">
        <v>3</v>
      </c>
      <c r="C13" s="17" t="s">
        <v>4</v>
      </c>
      <c r="D13" s="18"/>
      <c r="E13" s="186" t="s">
        <v>81</v>
      </c>
      <c r="F13" s="187"/>
      <c r="G13" s="188"/>
      <c r="H13" s="62" t="s">
        <v>40</v>
      </c>
      <c r="I13" s="57" t="s">
        <v>5</v>
      </c>
      <c r="J13" s="181" t="s">
        <v>6</v>
      </c>
      <c r="K13" s="182"/>
      <c r="L13" s="179" t="s">
        <v>7</v>
      </c>
      <c r="M13" s="180"/>
      <c r="N13" s="25" t="s">
        <v>8</v>
      </c>
      <c r="O13" s="16" t="s">
        <v>65</v>
      </c>
      <c r="P13" s="198" t="s">
        <v>92</v>
      </c>
      <c r="Q13" s="198" t="s">
        <v>99</v>
      </c>
      <c r="T13" s="2"/>
      <c r="U13" s="2"/>
      <c r="V13" s="2"/>
      <c r="W13" s="2"/>
      <c r="X13" s="2"/>
      <c r="Y13" s="2"/>
      <c r="Z13" s="2"/>
    </row>
    <row r="14" spans="1:27" s="12" customFormat="1" ht="19.2" x14ac:dyDescent="0.25">
      <c r="A14" s="184"/>
      <c r="B14" s="21" t="s">
        <v>9</v>
      </c>
      <c r="C14" s="21" t="s">
        <v>10</v>
      </c>
      <c r="D14" s="22" t="s">
        <v>11</v>
      </c>
      <c r="E14" s="189"/>
      <c r="F14" s="190"/>
      <c r="G14" s="191"/>
      <c r="H14" s="63" t="s">
        <v>41</v>
      </c>
      <c r="I14" s="131" t="s">
        <v>93</v>
      </c>
      <c r="J14" s="66" t="s">
        <v>43</v>
      </c>
      <c r="K14" s="210" t="str">
        <f>IF($L$10=TRUE,"PKW
amtl. km-Geld","Summe
Öffentl.
VKM etc.")</f>
        <v>Summe
Öffentl.
VKM etc.</v>
      </c>
      <c r="L14" s="16" t="s">
        <v>32</v>
      </c>
      <c r="M14" s="195" t="s">
        <v>29</v>
      </c>
      <c r="N14" s="25" t="s">
        <v>12</v>
      </c>
      <c r="O14" s="123" t="s">
        <v>66</v>
      </c>
      <c r="P14" s="199"/>
      <c r="Q14" s="199"/>
      <c r="T14" s="2"/>
      <c r="U14" s="2"/>
      <c r="V14" s="2"/>
      <c r="W14" s="2"/>
      <c r="X14" s="2"/>
      <c r="Y14" s="2"/>
      <c r="Z14" s="2"/>
      <c r="AA14" s="2"/>
    </row>
    <row r="15" spans="1:27" s="12" customFormat="1" x14ac:dyDescent="0.25">
      <c r="A15" s="184"/>
      <c r="B15" s="23"/>
      <c r="C15" s="23"/>
      <c r="D15" s="19"/>
      <c r="E15" s="189"/>
      <c r="F15" s="190"/>
      <c r="G15" s="191"/>
      <c r="H15" s="63" t="s">
        <v>42</v>
      </c>
      <c r="I15" s="61" t="s">
        <v>36</v>
      </c>
      <c r="J15" s="56" t="s">
        <v>36</v>
      </c>
      <c r="K15" s="211"/>
      <c r="L15" s="21" t="s">
        <v>30</v>
      </c>
      <c r="M15" s="196"/>
      <c r="N15" s="20"/>
      <c r="O15" s="21"/>
      <c r="P15" s="199"/>
      <c r="Q15" s="199"/>
      <c r="T15" s="2"/>
      <c r="U15" s="2"/>
      <c r="V15" s="2"/>
      <c r="W15" s="2"/>
      <c r="X15" s="2"/>
      <c r="Y15" s="2"/>
      <c r="Z15" s="2"/>
      <c r="AA15" s="2"/>
    </row>
    <row r="16" spans="1:27" s="12" customFormat="1" x14ac:dyDescent="0.25">
      <c r="A16" s="185"/>
      <c r="B16" s="23"/>
      <c r="C16" s="23"/>
      <c r="D16" s="19"/>
      <c r="E16" s="192"/>
      <c r="F16" s="193"/>
      <c r="G16" s="194"/>
      <c r="H16" s="64" t="s">
        <v>80</v>
      </c>
      <c r="I16" s="55" t="s">
        <v>37</v>
      </c>
      <c r="J16" s="55" t="s">
        <v>37</v>
      </c>
      <c r="K16" s="212"/>
      <c r="L16" s="24" t="s">
        <v>31</v>
      </c>
      <c r="M16" s="197"/>
      <c r="N16" s="20"/>
      <c r="O16" s="24"/>
      <c r="P16" s="200"/>
      <c r="Q16" s="200"/>
      <c r="T16" s="2"/>
      <c r="U16" s="2"/>
      <c r="V16" s="2"/>
      <c r="W16" s="2"/>
      <c r="X16" s="2"/>
      <c r="Y16" s="2"/>
      <c r="Z16" s="2"/>
      <c r="AA16" s="2"/>
    </row>
    <row r="17" spans="1:27" ht="24.9" customHeight="1" x14ac:dyDescent="0.25">
      <c r="A17" s="129"/>
      <c r="B17" s="88"/>
      <c r="C17" s="143"/>
      <c r="D17" s="143"/>
      <c r="E17" s="163"/>
      <c r="F17" s="163"/>
      <c r="G17" s="163"/>
      <c r="H17" s="161"/>
      <c r="I17" s="105"/>
      <c r="J17" s="132" t="str">
        <f>IF(Q17=FALSE,IF($L$9=TRUE,IF(I17&gt;0,IF(ROUND(I17,0)&lt;=Daten!$D$24,Daten!$D$27,IF(ROUND(I17,0)&lt;=Daten!$E$24,ROUND(I17,0)*Daten!$E$27,IF(ROUND(I17,0)&lt;=Daten!$E$24+Daten!$F$24,Daten!$E$24*Daten!$E$27+(ROUND(I17,0)-Daten!$E$24)*Daten!$F$27,IF((ROUND(I17,0)-Daten!$E$24-Daten!$F$24)*Daten!$G$27+Daten!$E$24*Daten!$E$27+Daten!$F$24*Daten!$F$27&lt;=Daten!$H$27,(ROUND(I17,0)-Daten!$E$24-Daten!$F$24)*Daten!$G$27+Daten!$E$24*Daten!$E$27+Daten!$F$24*Daten!$F$27,Daten!$H$27)))),""),""),IF($L$9=TRUE,IF(I17&gt;0,IF(ROUND(I17,0)&lt;=Daten!$D$24,Daten!$D$28,IF(ROUND(I17,0)&lt;=Daten!$E$24,ROUND(I17,0)*Daten!$E$28,IF(ROUND(I17,0)&lt;=Daten!$E$24+Daten!$F$24,Daten!$E$24*Daten!$E$28+(ROUND(I17,0)-Daten!$E$24)*Daten!$F$28,IF((ROUND(I17,0)-Daten!$E$24-Daten!$F$24)*Daten!$G$28+Daten!$E$24*Daten!$E$28+Daten!$F$24*Daten!$F$28&lt;=Daten!$H$28,(ROUND(I17,0)-Daten!$E$24-Daten!$F$24)*Daten!$G$28+Daten!$E$24*Daten!$E$28+Daten!$F$24*Daten!$F$28,Daten!$H$28)))),""),""))</f>
        <v/>
      </c>
      <c r="K17" s="151" t="str">
        <f>IF($L$10=TRUE,ROUND(SUM(I17:I18),0)*(Daten!$K$2+Daten!$K$3*$J$9),"")</f>
        <v/>
      </c>
      <c r="L17" s="145"/>
      <c r="M17" s="147" t="str">
        <f>IF(P17=TRUE,"Heimver-
rechnung",IF(D17&lt;&gt;"",IF(AND(OR(B17=B18,B18=""),C17&gt;=D17),"Uhrzeit!!",IF(L17=2,Daten!C17,IF(L17=1,Daten!C5,""))),""))</f>
        <v/>
      </c>
      <c r="N17" s="159"/>
      <c r="O17" s="159"/>
      <c r="P17" s="203" t="b">
        <v>0</v>
      </c>
      <c r="Q17" s="203" t="b">
        <v>0</v>
      </c>
      <c r="S17" s="136"/>
      <c r="T17" s="2"/>
      <c r="U17" s="2"/>
      <c r="V17" s="2"/>
      <c r="W17" s="2"/>
      <c r="X17" s="2"/>
      <c r="Y17" s="2"/>
      <c r="Z17" s="2"/>
      <c r="AA17" s="2"/>
    </row>
    <row r="18" spans="1:27" ht="24.9" customHeight="1" x14ac:dyDescent="0.25">
      <c r="A18" s="130"/>
      <c r="B18" s="89"/>
      <c r="C18" s="144"/>
      <c r="D18" s="144"/>
      <c r="E18" s="163"/>
      <c r="F18" s="163"/>
      <c r="G18" s="163"/>
      <c r="H18" s="162"/>
      <c r="I18" s="106"/>
      <c r="J18" s="133" t="str">
        <f>IF(Q17=FALSE,IF($L$9=TRUE,IF(I18&gt;0,IF(ROUND(I18,0)&lt;=Daten!$D$24,Daten!$D$27,IF(ROUND(I18,0)&lt;=Daten!$E$24,ROUND(I18,0)*Daten!$E$27,IF(ROUND(I18,0)&lt;=Daten!$E$24+Daten!$F$24,Daten!$E$24*Daten!$E$27+(ROUND(I18,0)-Daten!$E$24)*Daten!$F$27,IF((ROUND(I18,0)-Daten!$E$24-Daten!$F$24)*Daten!$G$27+Daten!$E$24*Daten!$E$27+Daten!$F$24*Daten!$F$27&lt;=Daten!$H$27,(ROUND(I18,0)-Daten!$E$24-Daten!$F$24)*Daten!$G$27+Daten!$E$24*Daten!$E$27+Daten!$F$24*Daten!$F$27,Daten!$H$27)))),""),""),IF($L$9=TRUE,IF(I18&gt;0,IF(ROUND(I18,0)&lt;=Daten!$D$24,Daten!$D$28,IF(ROUND(I18,0)&lt;=Daten!$E$24,ROUND(I18,0)*Daten!$E$28,IF(ROUND(I18,0)&lt;=Daten!$E$24+Daten!$F$24,Daten!$E$24*Daten!$E$28+(ROUND(I18,0)-Daten!$E$24)*Daten!$F$28,IF((ROUND(I18,0)-Daten!$E$24-Daten!$F$24)*Daten!$G$28+Daten!$E$24*Daten!$E$28+Daten!$F$24*Daten!$F$28&lt;=Daten!$H$28,(ROUND(I18,0)-Daten!$E$24-Daten!$F$24)*Daten!$G$28+Daten!$E$24*Daten!$E$28+Daten!$F$24*Daten!$F$28,Daten!$H$28)))),""),""))</f>
        <v/>
      </c>
      <c r="K18" s="152"/>
      <c r="L18" s="146"/>
      <c r="M18" s="148"/>
      <c r="N18" s="164"/>
      <c r="O18" s="164"/>
      <c r="P18" s="204"/>
      <c r="Q18" s="204"/>
      <c r="R18" s="108"/>
      <c r="T18" s="2"/>
      <c r="U18" s="2"/>
      <c r="V18" s="2"/>
      <c r="W18" s="2"/>
      <c r="X18" s="2"/>
      <c r="Y18" s="2"/>
      <c r="Z18" s="2"/>
      <c r="AA18" s="2"/>
    </row>
    <row r="19" spans="1:27" ht="24.9" customHeight="1" x14ac:dyDescent="0.25">
      <c r="A19" s="129"/>
      <c r="B19" s="88"/>
      <c r="C19" s="143"/>
      <c r="D19" s="143"/>
      <c r="E19" s="163"/>
      <c r="F19" s="163"/>
      <c r="G19" s="163"/>
      <c r="H19" s="161"/>
      <c r="I19" s="105"/>
      <c r="J19" s="134" t="str">
        <f>IF(Q19=FALSE,IF($L$9=TRUE,IF(I19&gt;0,IF(ROUND(I19,0)&lt;=Daten!$D$24,Daten!$D$27,IF(ROUND(I19,0)&lt;=Daten!$E$24,ROUND(I19,0)*Daten!$E$27,IF(ROUND(I19,0)&lt;=Daten!$E$24+Daten!$F$24,Daten!$E$24*Daten!$E$27+(ROUND(I19,0)-Daten!$E$24)*Daten!$F$27,IF((ROUND(I19,0)-Daten!$E$24-Daten!$F$24)*Daten!$G$27+Daten!$E$24*Daten!$E$27+Daten!$F$24*Daten!$F$27&lt;=Daten!$H$27,(ROUND(I19,0)-Daten!$E$24-Daten!$F$24)*Daten!$G$27+Daten!$E$24*Daten!$E$27+Daten!$F$24*Daten!$F$27,Daten!$H$27)))),""),""),IF($L$9=TRUE,IF(I19&gt;0,IF(ROUND(I19,0)&lt;=Daten!$D$24,Daten!$D$28,IF(ROUND(I19,0)&lt;=Daten!$E$24,ROUND(I19,0)*Daten!$E$28,IF(ROUND(I19,0)&lt;=Daten!$E$24+Daten!$F$24,Daten!$E$24*Daten!$E$28+(ROUND(I19,0)-Daten!$E$24)*Daten!$F$28,IF((ROUND(I19,0)-Daten!$E$24-Daten!$F$24)*Daten!$G$28+Daten!$E$24*Daten!$E$28+Daten!$F$24*Daten!$F$28&lt;=Daten!$H$28,(ROUND(I19,0)-Daten!$E$24-Daten!$F$24)*Daten!$G$28+Daten!$E$24*Daten!$E$28+Daten!$F$24*Daten!$F$28,Daten!$H$28)))),""),""))</f>
        <v/>
      </c>
      <c r="K19" s="151" t="str">
        <f>IF($L$10=TRUE,ROUND(SUM(I19:I20),0)*(Daten!$K$2+Daten!$K$3*$J$9),"")</f>
        <v/>
      </c>
      <c r="L19" s="145"/>
      <c r="M19" s="147" t="str">
        <f>IF(P19=TRUE,"Heimver-
rechnung",IF(D19&lt;&gt;"",IF(AND(OR(B19=B20,B20=""),C19&gt;=D19),"Uhrzeit!!",IF(L19=2,Daten!C18,IF(L19=1,Daten!C6,""))),""))</f>
        <v/>
      </c>
      <c r="N19" s="159"/>
      <c r="O19" s="159"/>
      <c r="P19" s="203" t="b">
        <v>0</v>
      </c>
      <c r="Q19" s="203" t="b">
        <v>0</v>
      </c>
      <c r="T19" s="71"/>
      <c r="U19" s="2"/>
      <c r="V19" s="2"/>
      <c r="W19" s="2"/>
      <c r="X19" s="2"/>
      <c r="Y19" s="2"/>
      <c r="Z19" s="2"/>
      <c r="AA19" s="2"/>
    </row>
    <row r="20" spans="1:27" ht="24.9" customHeight="1" x14ac:dyDescent="0.25">
      <c r="A20" s="130"/>
      <c r="B20" s="89"/>
      <c r="C20" s="144"/>
      <c r="D20" s="144"/>
      <c r="E20" s="163"/>
      <c r="F20" s="163"/>
      <c r="G20" s="163"/>
      <c r="H20" s="162"/>
      <c r="I20" s="106"/>
      <c r="J20" s="135" t="str">
        <f>IF(Q19=FALSE,IF($L$9=TRUE,IF(I20&gt;0,IF(ROUND(I20,0)&lt;=Daten!$D$24,Daten!$D$27,IF(ROUND(I20,0)&lt;=Daten!$E$24,ROUND(I20,0)*Daten!$E$27,IF(ROUND(I20,0)&lt;=Daten!$E$24+Daten!$F$24,Daten!$E$24*Daten!$E$27+(ROUND(I20,0)-Daten!$E$24)*Daten!$F$27,IF((ROUND(I20,0)-Daten!$E$24-Daten!$F$24)*Daten!$G$27+Daten!$E$24*Daten!$E$27+Daten!$F$24*Daten!$F$27&lt;=Daten!$H$27,(ROUND(I20,0)-Daten!$E$24-Daten!$F$24)*Daten!$G$27+Daten!$E$24*Daten!$E$27+Daten!$F$24*Daten!$F$27,Daten!$H$27)))),""),""),IF($L$9=TRUE,IF(I20&gt;0,IF(ROUND(I20,0)&lt;=Daten!$D$24,Daten!$D$28,IF(ROUND(I20,0)&lt;=Daten!$E$24,ROUND(I20,0)*Daten!$E$28,IF(ROUND(I20,0)&lt;=Daten!$E$24+Daten!$F$24,Daten!$E$24*Daten!$E$28+(ROUND(I20,0)-Daten!$E$24)*Daten!$F$28,IF((ROUND(I20,0)-Daten!$E$24-Daten!$F$24)*Daten!$G$28+Daten!$E$24*Daten!$E$28+Daten!$F$24*Daten!$F$28&lt;=Daten!$H$28,(ROUND(I20,0)-Daten!$E$24-Daten!$F$24)*Daten!$G$28+Daten!$E$24*Daten!$E$28+Daten!$F$24*Daten!$F$28,Daten!$H$28)))),""),""))</f>
        <v/>
      </c>
      <c r="K20" s="152"/>
      <c r="L20" s="146"/>
      <c r="M20" s="148"/>
      <c r="N20" s="160"/>
      <c r="O20" s="160"/>
      <c r="P20" s="205"/>
      <c r="Q20" s="204"/>
      <c r="Z20" s="2"/>
      <c r="AA20" s="2"/>
    </row>
    <row r="21" spans="1:27" ht="24.9" customHeight="1" x14ac:dyDescent="0.25">
      <c r="A21" s="129"/>
      <c r="B21" s="88"/>
      <c r="C21" s="143"/>
      <c r="D21" s="143"/>
      <c r="E21" s="157"/>
      <c r="F21" s="158"/>
      <c r="G21" s="158"/>
      <c r="H21" s="149"/>
      <c r="I21" s="105"/>
      <c r="J21" s="134" t="str">
        <f>IF(Q21=FALSE,IF($L$9=TRUE,IF(I21&gt;0,IF(ROUND(I21,0)&lt;=Daten!$D$24,Daten!$D$27,IF(ROUND(I21,0)&lt;=Daten!$E$24,ROUND(I21,0)*Daten!$E$27,IF(ROUND(I21,0)&lt;=Daten!$E$24+Daten!$F$24,Daten!$E$24*Daten!$E$27+(ROUND(I21,0)-Daten!$E$24)*Daten!$F$27,IF((ROUND(I21,0)-Daten!$E$24-Daten!$F$24)*Daten!$G$27+Daten!$E$24*Daten!$E$27+Daten!$F$24*Daten!$F$27&lt;=Daten!$H$27,(ROUND(I21,0)-Daten!$E$24-Daten!$F$24)*Daten!$G$27+Daten!$E$24*Daten!$E$27+Daten!$F$24*Daten!$F$27,Daten!$H$27)))),""),""),IF($L$9=TRUE,IF(I21&gt;0,IF(ROUND(I21,0)&lt;=Daten!$D$24,Daten!$D$28,IF(ROUND(I21,0)&lt;=Daten!$E$24,ROUND(I21,0)*Daten!$E$28,IF(ROUND(I21,0)&lt;=Daten!$E$24+Daten!$F$24,Daten!$E$24*Daten!$E$28+(ROUND(I21,0)-Daten!$E$24)*Daten!$F$28,IF((ROUND(I21,0)-Daten!$E$24-Daten!$F$24)*Daten!$G$28+Daten!$E$24*Daten!$E$28+Daten!$F$24*Daten!$F$28&lt;=Daten!$H$28,(ROUND(I21,0)-Daten!$E$24-Daten!$F$24)*Daten!$G$28+Daten!$E$24*Daten!$E$28+Daten!$F$24*Daten!$F$28,Daten!$H$28)))),""),""))</f>
        <v/>
      </c>
      <c r="K21" s="151" t="str">
        <f>IF($L$10=TRUE,ROUND(SUM(I21:I22),0)*(Daten!$K$2+Daten!$K$3*$J$9),"")</f>
        <v/>
      </c>
      <c r="L21" s="145"/>
      <c r="M21" s="147" t="str">
        <f>IF(P21=TRUE,"Heimver-
rechnung",IF(D21&lt;&gt;"",IF(AND(OR(B21=B22,B22=""),C21&gt;=D21),"Uhrzeit!!",IF(L21=2,Daten!C19,IF(L21=1,Daten!C7,""))),""))</f>
        <v/>
      </c>
      <c r="N21" s="141"/>
      <c r="O21" s="141"/>
      <c r="P21" s="206" t="b">
        <v>0</v>
      </c>
      <c r="Q21" s="203" t="b">
        <v>0</v>
      </c>
      <c r="Z21" s="2"/>
      <c r="AA21" s="2"/>
    </row>
    <row r="22" spans="1:27" ht="24.9" customHeight="1" x14ac:dyDescent="0.25">
      <c r="A22" s="130"/>
      <c r="B22" s="89"/>
      <c r="C22" s="144"/>
      <c r="D22" s="144"/>
      <c r="E22" s="158"/>
      <c r="F22" s="158"/>
      <c r="G22" s="158"/>
      <c r="H22" s="150"/>
      <c r="I22" s="106"/>
      <c r="J22" s="135" t="str">
        <f>IF(Q21=FALSE,IF($L$9=TRUE,IF(I22&gt;0,IF(ROUND(I22,0)&lt;=Daten!$D$24,Daten!$D$27,IF(ROUND(I22,0)&lt;=Daten!$E$24,ROUND(I22,0)*Daten!$E$27,IF(ROUND(I22,0)&lt;=Daten!$E$24+Daten!$F$24,Daten!$E$24*Daten!$E$27+(ROUND(I22,0)-Daten!$E$24)*Daten!$F$27,IF((ROUND(I22,0)-Daten!$E$24-Daten!$F$24)*Daten!$G$27+Daten!$E$24*Daten!$E$27+Daten!$F$24*Daten!$F$27&lt;=Daten!$H$27,(ROUND(I22,0)-Daten!$E$24-Daten!$F$24)*Daten!$G$27+Daten!$E$24*Daten!$E$27+Daten!$F$24*Daten!$F$27,Daten!$H$27)))),""),""),IF($L$9=TRUE,IF(I22&gt;0,IF(ROUND(I22,0)&lt;=Daten!$D$24,Daten!$D$28,IF(ROUND(I22,0)&lt;=Daten!$E$24,ROUND(I22,0)*Daten!$E$28,IF(ROUND(I22,0)&lt;=Daten!$E$24+Daten!$F$24,Daten!$E$24*Daten!$E$28+(ROUND(I22,0)-Daten!$E$24)*Daten!$F$28,IF((ROUND(I22,0)-Daten!$E$24-Daten!$F$24)*Daten!$G$28+Daten!$E$24*Daten!$E$28+Daten!$F$24*Daten!$F$28&lt;=Daten!$H$28,(ROUND(I22,0)-Daten!$E$24-Daten!$F$24)*Daten!$G$28+Daten!$E$24*Daten!$E$28+Daten!$F$24*Daten!$F$28,Daten!$H$28)))),""),""))</f>
        <v/>
      </c>
      <c r="K22" s="152"/>
      <c r="L22" s="146"/>
      <c r="M22" s="148"/>
      <c r="N22" s="142"/>
      <c r="O22" s="142"/>
      <c r="P22" s="207"/>
      <c r="Q22" s="204"/>
      <c r="Z22" s="2"/>
      <c r="AA22" s="2"/>
    </row>
    <row r="23" spans="1:27" ht="24.9" customHeight="1" x14ac:dyDescent="0.25">
      <c r="A23" s="129"/>
      <c r="B23" s="88"/>
      <c r="C23" s="143"/>
      <c r="D23" s="143"/>
      <c r="E23" s="157"/>
      <c r="F23" s="158"/>
      <c r="G23" s="158"/>
      <c r="H23" s="149"/>
      <c r="I23" s="105"/>
      <c r="J23" s="134" t="str">
        <f>IF(Q23=FALSE,IF($L$9=TRUE,IF(I23&gt;0,IF(ROUND(I23,0)&lt;=Daten!$D$24,Daten!$D$27,IF(ROUND(I23,0)&lt;=Daten!$E$24,ROUND(I23,0)*Daten!$E$27,IF(ROUND(I23,0)&lt;=Daten!$E$24+Daten!$F$24,Daten!$E$24*Daten!$E$27+(ROUND(I23,0)-Daten!$E$24)*Daten!$F$27,IF((ROUND(I23,0)-Daten!$E$24-Daten!$F$24)*Daten!$G$27+Daten!$E$24*Daten!$E$27+Daten!$F$24*Daten!$F$27&lt;=Daten!$H$27,(ROUND(I23,0)-Daten!$E$24-Daten!$F$24)*Daten!$G$27+Daten!$E$24*Daten!$E$27+Daten!$F$24*Daten!$F$27,Daten!$H$27)))),""),""),IF($L$9=TRUE,IF(I23&gt;0,IF(ROUND(I23,0)&lt;=Daten!$D$24,Daten!$D$28,IF(ROUND(I23,0)&lt;=Daten!$E$24,ROUND(I23,0)*Daten!$E$28,IF(ROUND(I23,0)&lt;=Daten!$E$24+Daten!$F$24,Daten!$E$24*Daten!$E$28+(ROUND(I23,0)-Daten!$E$24)*Daten!$F$28,IF((ROUND(I23,0)-Daten!$E$24-Daten!$F$24)*Daten!$G$28+Daten!$E$24*Daten!$E$28+Daten!$F$24*Daten!$F$28&lt;=Daten!$H$28,(ROUND(I23,0)-Daten!$E$24-Daten!$F$24)*Daten!$G$28+Daten!$E$24*Daten!$E$28+Daten!$F$24*Daten!$F$28,Daten!$H$28)))),""),""))</f>
        <v/>
      </c>
      <c r="K23" s="151" t="str">
        <f>IF($L$10=TRUE,ROUND(SUM(I23:I24),0)*(Daten!$K$2+Daten!$K$3*$J$9),"")</f>
        <v/>
      </c>
      <c r="L23" s="145"/>
      <c r="M23" s="147" t="str">
        <f>IF(P23=TRUE,"Heimver-
rechnung",IF(D23&lt;&gt;"",IF(AND(OR(B23=B24,B24=""),C23&gt;=D23),"Uhrzeit!!",IF(L23=2,Daten!C20,IF(L23=1,Daten!C8,""))),""))</f>
        <v/>
      </c>
      <c r="N23" s="141"/>
      <c r="O23" s="141"/>
      <c r="P23" s="206" t="b">
        <v>0</v>
      </c>
      <c r="Q23" s="203" t="b">
        <v>0</v>
      </c>
      <c r="Z23" s="2"/>
      <c r="AA23" s="2"/>
    </row>
    <row r="24" spans="1:27" ht="24.9" customHeight="1" x14ac:dyDescent="0.25">
      <c r="A24" s="130"/>
      <c r="B24" s="89"/>
      <c r="C24" s="144"/>
      <c r="D24" s="144"/>
      <c r="E24" s="158"/>
      <c r="F24" s="158"/>
      <c r="G24" s="158"/>
      <c r="H24" s="150"/>
      <c r="I24" s="106"/>
      <c r="J24" s="135" t="str">
        <f>IF(Q23=FALSE,IF($L$9=TRUE,IF(I24&gt;0,IF(ROUND(I24,0)&lt;=Daten!$D$24,Daten!$D$27,IF(ROUND(I24,0)&lt;=Daten!$E$24,ROUND(I24,0)*Daten!$E$27,IF(ROUND(I24,0)&lt;=Daten!$E$24+Daten!$F$24,Daten!$E$24*Daten!$E$27+(ROUND(I24,0)-Daten!$E$24)*Daten!$F$27,IF((ROUND(I24,0)-Daten!$E$24-Daten!$F$24)*Daten!$G$27+Daten!$E$24*Daten!$E$27+Daten!$F$24*Daten!$F$27&lt;=Daten!$H$27,(ROUND(I24,0)-Daten!$E$24-Daten!$F$24)*Daten!$G$27+Daten!$E$24*Daten!$E$27+Daten!$F$24*Daten!$F$27,Daten!$H$27)))),""),""),IF($L$9=TRUE,IF(I24&gt;0,IF(ROUND(I24,0)&lt;=Daten!$D$24,Daten!$D$28,IF(ROUND(I24,0)&lt;=Daten!$E$24,ROUND(I24,0)*Daten!$E$28,IF(ROUND(I24,0)&lt;=Daten!$E$24+Daten!$F$24,Daten!$E$24*Daten!$E$28+(ROUND(I24,0)-Daten!$E$24)*Daten!$F$28,IF((ROUND(I24,0)-Daten!$E$24-Daten!$F$24)*Daten!$G$28+Daten!$E$24*Daten!$E$28+Daten!$F$24*Daten!$F$28&lt;=Daten!$H$28,(ROUND(I24,0)-Daten!$E$24-Daten!$F$24)*Daten!$G$28+Daten!$E$24*Daten!$E$28+Daten!$F$24*Daten!$F$28,Daten!$H$28)))),""),""))</f>
        <v/>
      </c>
      <c r="K24" s="152"/>
      <c r="L24" s="146"/>
      <c r="M24" s="148"/>
      <c r="N24" s="142"/>
      <c r="O24" s="142"/>
      <c r="P24" s="207"/>
      <c r="Q24" s="204"/>
    </row>
    <row r="25" spans="1:27" ht="24.9" customHeight="1" x14ac:dyDescent="0.25">
      <c r="A25" s="129"/>
      <c r="B25" s="88"/>
      <c r="C25" s="143"/>
      <c r="D25" s="143"/>
      <c r="E25" s="157"/>
      <c r="F25" s="158"/>
      <c r="G25" s="158"/>
      <c r="H25" s="149"/>
      <c r="I25" s="105"/>
      <c r="J25" s="134" t="str">
        <f>IF(Q25=FALSE,IF($L$9=TRUE,IF(I25&gt;0,IF(ROUND(I25,0)&lt;=Daten!$D$24,Daten!$D$27,IF(ROUND(I25,0)&lt;=Daten!$E$24,ROUND(I25,0)*Daten!$E$27,IF(ROUND(I25,0)&lt;=Daten!$E$24+Daten!$F$24,Daten!$E$24*Daten!$E$27+(ROUND(I25,0)-Daten!$E$24)*Daten!$F$27,IF((ROUND(I25,0)-Daten!$E$24-Daten!$F$24)*Daten!$G$27+Daten!$E$24*Daten!$E$27+Daten!$F$24*Daten!$F$27&lt;=Daten!$H$27,(ROUND(I25,0)-Daten!$E$24-Daten!$F$24)*Daten!$G$27+Daten!$E$24*Daten!$E$27+Daten!$F$24*Daten!$F$27,Daten!$H$27)))),""),""),IF($L$9=TRUE,IF(I25&gt;0,IF(ROUND(I25,0)&lt;=Daten!$D$24,Daten!$D$28,IF(ROUND(I25,0)&lt;=Daten!$E$24,ROUND(I25,0)*Daten!$E$28,IF(ROUND(I25,0)&lt;=Daten!$E$24+Daten!$F$24,Daten!$E$24*Daten!$E$28+(ROUND(I25,0)-Daten!$E$24)*Daten!$F$28,IF((ROUND(I25,0)-Daten!$E$24-Daten!$F$24)*Daten!$G$28+Daten!$E$24*Daten!$E$28+Daten!$F$24*Daten!$F$28&lt;=Daten!$H$28,(ROUND(I25,0)-Daten!$E$24-Daten!$F$24)*Daten!$G$28+Daten!$E$24*Daten!$E$28+Daten!$F$24*Daten!$F$28,Daten!$H$28)))),""),""))</f>
        <v/>
      </c>
      <c r="K25" s="151" t="str">
        <f>IF($L$10=TRUE,ROUND(SUM(I25:I26),0)*(Daten!$K$2+Daten!$K$3*$J$9),"")</f>
        <v/>
      </c>
      <c r="L25" s="145"/>
      <c r="M25" s="147" t="str">
        <f>IF(P25=TRUE,"Heimver-
rechnung",IF(D25&lt;&gt;"",IF(AND(OR(B25=B26,B26=""),C25&gt;=D25),"Uhrzeit!!",IF(L25=2,Daten!C21,IF(L25=1,Daten!C9,""))),""))</f>
        <v/>
      </c>
      <c r="N25" s="141"/>
      <c r="O25" s="141"/>
      <c r="P25" s="206" t="b">
        <v>0</v>
      </c>
      <c r="Q25" s="203" t="b">
        <v>0</v>
      </c>
    </row>
    <row r="26" spans="1:27" ht="24.9" customHeight="1" x14ac:dyDescent="0.25">
      <c r="A26" s="130"/>
      <c r="B26" s="90"/>
      <c r="C26" s="156"/>
      <c r="D26" s="156"/>
      <c r="E26" s="158"/>
      <c r="F26" s="158"/>
      <c r="G26" s="158"/>
      <c r="H26" s="153"/>
      <c r="I26" s="106"/>
      <c r="J26" s="135" t="str">
        <f>IF(Q25=FALSE,IF($L$9=TRUE,IF(I26&gt;0,IF(ROUND(I26,0)&lt;=Daten!$D$24,Daten!$D$27,IF(ROUND(I26,0)&lt;=Daten!$E$24,ROUND(I26,0)*Daten!$E$27,IF(ROUND(I26,0)&lt;=Daten!$E$24+Daten!$F$24,Daten!$E$24*Daten!$E$27+(ROUND(I26,0)-Daten!$E$24)*Daten!$F$27,IF((ROUND(I26,0)-Daten!$E$24-Daten!$F$24)*Daten!$G$27+Daten!$E$24*Daten!$E$27+Daten!$F$24*Daten!$F$27&lt;=Daten!$H$27,(ROUND(I26,0)-Daten!$E$24-Daten!$F$24)*Daten!$G$27+Daten!$E$24*Daten!$E$27+Daten!$F$24*Daten!$F$27,Daten!$H$27)))),""),""),IF($L$9=TRUE,IF(I26&gt;0,IF(ROUND(I26,0)&lt;=Daten!$D$24,Daten!$D$28,IF(ROUND(I26,0)&lt;=Daten!$E$24,ROUND(I26,0)*Daten!$E$28,IF(ROUND(I26,0)&lt;=Daten!$E$24+Daten!$F$24,Daten!$E$24*Daten!$E$28+(ROUND(I26,0)-Daten!$E$24)*Daten!$F$28,IF((ROUND(I26,0)-Daten!$E$24-Daten!$F$24)*Daten!$G$28+Daten!$E$24*Daten!$E$28+Daten!$F$24*Daten!$F$28&lt;=Daten!$H$28,(ROUND(I26,0)-Daten!$E$24-Daten!$F$24)*Daten!$G$28+Daten!$E$24*Daten!$E$28+Daten!$F$24*Daten!$F$28,Daten!$H$28)))),""),""))</f>
        <v/>
      </c>
      <c r="K26" s="152"/>
      <c r="L26" s="146"/>
      <c r="M26" s="148"/>
      <c r="N26" s="142"/>
      <c r="O26" s="142"/>
      <c r="P26" s="207"/>
      <c r="Q26" s="204"/>
    </row>
    <row r="27" spans="1:27" ht="28.5" customHeight="1" thickBot="1" x14ac:dyDescent="0.3">
      <c r="A27" s="201" t="s">
        <v>94</v>
      </c>
      <c r="B27" s="201"/>
      <c r="C27" s="201"/>
      <c r="D27" s="201"/>
      <c r="E27" s="201"/>
      <c r="F27" s="201"/>
      <c r="G27" s="201"/>
      <c r="H27" s="154" t="s">
        <v>79</v>
      </c>
      <c r="I27" s="155"/>
      <c r="J27" s="97">
        <f>SUM(J17:J26)</f>
        <v>0</v>
      </c>
      <c r="K27" s="91">
        <f>SUM(K17:K26)</f>
        <v>0</v>
      </c>
      <c r="L27" s="92"/>
      <c r="M27" s="93">
        <f>SUM(M17:M26)</f>
        <v>0</v>
      </c>
      <c r="N27" s="98">
        <f>SUM(N17:N26)</f>
        <v>0</v>
      </c>
      <c r="O27" s="99">
        <f>SUM(O17:O26)</f>
        <v>0</v>
      </c>
    </row>
    <row r="28" spans="1:27" s="1" customFormat="1" ht="23.25" customHeight="1" thickBot="1" x14ac:dyDescent="0.35">
      <c r="A28" s="202"/>
      <c r="B28" s="202"/>
      <c r="C28" s="202"/>
      <c r="D28" s="202"/>
      <c r="E28" s="202"/>
      <c r="F28" s="202"/>
      <c r="G28" s="202"/>
      <c r="J28" s="5"/>
      <c r="K28" s="5"/>
      <c r="L28" s="208" t="s">
        <v>44</v>
      </c>
      <c r="M28" s="209"/>
      <c r="N28" s="209"/>
      <c r="O28" s="94">
        <f>J27+K27+M27+N27+O27</f>
        <v>0</v>
      </c>
    </row>
    <row r="29" spans="1:27" s="1" customFormat="1" ht="10.199999999999999" x14ac:dyDescent="0.2">
      <c r="A29" s="7" t="s">
        <v>82</v>
      </c>
      <c r="B29" s="5"/>
      <c r="C29" s="5"/>
      <c r="D29" s="5"/>
      <c r="F29" s="5"/>
      <c r="G29" s="5"/>
      <c r="H29" s="5"/>
    </row>
    <row r="30" spans="1:27" s="1" customFormat="1" ht="10.199999999999999" x14ac:dyDescent="0.2">
      <c r="A30" s="37"/>
      <c r="B30" s="1" t="s">
        <v>13</v>
      </c>
      <c r="N30" s="1" t="s">
        <v>14</v>
      </c>
    </row>
    <row r="31" spans="1:27" s="1" customFormat="1" ht="10.199999999999999" x14ac:dyDescent="0.2">
      <c r="A31" s="37"/>
      <c r="B31" s="1" t="s">
        <v>87</v>
      </c>
    </row>
    <row r="32" spans="1:27" s="1" customFormat="1" ht="13.5" customHeight="1" x14ac:dyDescent="0.2">
      <c r="A32" s="38"/>
      <c r="B32" s="1" t="s">
        <v>15</v>
      </c>
      <c r="F32" s="46"/>
      <c r="G32" s="95" t="s">
        <v>67</v>
      </c>
      <c r="H32" s="46"/>
      <c r="I32" s="46"/>
      <c r="J32" s="120" t="s">
        <v>83</v>
      </c>
      <c r="K32" s="46"/>
      <c r="L32" s="46"/>
      <c r="M32" s="46"/>
      <c r="N32" s="46"/>
    </row>
    <row r="33" spans="1:15" s="1" customFormat="1" ht="11.4" x14ac:dyDescent="0.2">
      <c r="A33" s="37"/>
      <c r="B33" s="1" t="s">
        <v>39</v>
      </c>
      <c r="F33" s="47"/>
      <c r="G33" s="47"/>
      <c r="H33" s="47"/>
      <c r="I33" s="48"/>
      <c r="J33" s="49"/>
      <c r="K33" s="49"/>
      <c r="L33" s="49"/>
      <c r="M33" s="50"/>
      <c r="N33" s="50"/>
    </row>
    <row r="34" spans="1:15" s="1" customFormat="1" ht="6.75" customHeight="1" x14ac:dyDescent="0.25">
      <c r="F34" s="46"/>
      <c r="G34" s="46"/>
      <c r="H34" s="46"/>
      <c r="I34" s="46"/>
      <c r="J34" s="46"/>
      <c r="K34" s="46"/>
      <c r="L34" s="46"/>
      <c r="M34" s="46"/>
      <c r="N34" s="46"/>
      <c r="O34"/>
    </row>
    <row r="35" spans="1:15" s="1" customFormat="1" ht="15" customHeight="1" x14ac:dyDescent="0.25">
      <c r="A35" s="60" t="s">
        <v>38</v>
      </c>
      <c r="B35" s="58"/>
      <c r="C35" s="58"/>
      <c r="D35" s="58"/>
      <c r="F35" s="35" t="s">
        <v>68</v>
      </c>
      <c r="G35" s="35"/>
      <c r="H35" s="35"/>
      <c r="I35" s="50"/>
      <c r="J35" s="35" t="s">
        <v>68</v>
      </c>
      <c r="K35" s="35"/>
      <c r="L35" s="35"/>
      <c r="M35" s="35"/>
      <c r="N35" s="35"/>
    </row>
    <row r="36" spans="1:15" s="1" customFormat="1" ht="15" customHeight="1" x14ac:dyDescent="0.25">
      <c r="A36" s="67" t="s">
        <v>70</v>
      </c>
      <c r="B36" s="58"/>
      <c r="C36" s="67" t="s">
        <v>71</v>
      </c>
      <c r="D36" s="58"/>
      <c r="E36" s="118"/>
      <c r="G36" s="52" t="s">
        <v>16</v>
      </c>
      <c r="H36" s="51" t="s">
        <v>17</v>
      </c>
      <c r="I36" s="48"/>
      <c r="J36" s="46"/>
      <c r="K36" s="52" t="s">
        <v>16</v>
      </c>
      <c r="L36" s="46"/>
      <c r="M36" s="46" t="s">
        <v>17</v>
      </c>
      <c r="N36" s="50"/>
      <c r="O36"/>
    </row>
    <row r="37" spans="1:15" s="1" customFormat="1" ht="11.25" customHeight="1" x14ac:dyDescent="0.2">
      <c r="A37" s="138" t="s">
        <v>100</v>
      </c>
      <c r="B37" s="139"/>
      <c r="C37" s="139"/>
      <c r="D37" s="139"/>
      <c r="E37" s="140"/>
      <c r="F37" s="46"/>
      <c r="G37" s="52"/>
      <c r="H37" s="52"/>
      <c r="I37" s="46"/>
      <c r="J37" s="46"/>
      <c r="K37" s="46"/>
      <c r="L37" s="46"/>
      <c r="M37" s="46"/>
      <c r="N37" s="46"/>
    </row>
    <row r="38" spans="1:15" s="1" customFormat="1" ht="11.25" customHeight="1" x14ac:dyDescent="0.2">
      <c r="A38" s="139"/>
      <c r="B38" s="139"/>
      <c r="C38" s="139"/>
      <c r="D38" s="139"/>
      <c r="E38" s="140"/>
      <c r="F38" s="46"/>
      <c r="G38" s="46"/>
      <c r="H38" s="46"/>
      <c r="I38" s="46"/>
      <c r="J38" s="46"/>
      <c r="K38" s="46"/>
      <c r="L38" s="46"/>
      <c r="M38" s="46"/>
      <c r="N38" s="46"/>
    </row>
    <row r="39" spans="1:15" s="1" customFormat="1" ht="11.25" customHeight="1" x14ac:dyDescent="0.2">
      <c r="A39" s="139"/>
      <c r="B39" s="139"/>
      <c r="C39" s="139"/>
      <c r="D39" s="139"/>
      <c r="E39" s="140"/>
      <c r="F39" s="46"/>
      <c r="G39" s="46"/>
      <c r="H39" s="46"/>
      <c r="I39" s="46"/>
      <c r="J39" s="46"/>
      <c r="K39" s="46"/>
      <c r="L39" s="46"/>
      <c r="M39" s="46"/>
      <c r="N39" s="46"/>
    </row>
    <row r="40" spans="1:15" ht="11.25" customHeight="1" x14ac:dyDescent="0.25">
      <c r="A40" s="139"/>
      <c r="B40" s="139"/>
      <c r="C40" s="139"/>
      <c r="D40" s="139"/>
      <c r="E40" s="140"/>
      <c r="F40" s="35" t="s">
        <v>68</v>
      </c>
      <c r="G40" s="36"/>
      <c r="H40" s="36"/>
      <c r="I40" s="36"/>
      <c r="J40" s="35" t="s">
        <v>68</v>
      </c>
      <c r="K40" s="36"/>
      <c r="L40" s="36"/>
      <c r="M40" s="36"/>
      <c r="N40" s="36"/>
    </row>
    <row r="41" spans="1:15" ht="11.25" customHeight="1" x14ac:dyDescent="0.25">
      <c r="A41" s="139"/>
      <c r="B41" s="139"/>
      <c r="C41" s="139"/>
      <c r="D41" s="139"/>
      <c r="E41" s="140"/>
      <c r="F41" s="46"/>
      <c r="G41" s="52" t="s">
        <v>63</v>
      </c>
      <c r="H41" s="53"/>
      <c r="I41" s="53"/>
      <c r="J41" s="46"/>
      <c r="K41" s="52" t="s">
        <v>64</v>
      </c>
      <c r="L41" s="53"/>
      <c r="M41" s="53"/>
      <c r="N41" s="53"/>
      <c r="O41" s="80" t="s">
        <v>73</v>
      </c>
    </row>
    <row r="42" spans="1:15" ht="9.75" customHeight="1" x14ac:dyDescent="0.25">
      <c r="B42" s="137" t="s">
        <v>95</v>
      </c>
      <c r="C42" s="102" t="s">
        <v>86</v>
      </c>
      <c r="D42" s="102" t="s">
        <v>74</v>
      </c>
      <c r="J42" s="46"/>
    </row>
    <row r="47" spans="1:15" x14ac:dyDescent="0.25">
      <c r="M47" s="46"/>
    </row>
  </sheetData>
  <sheetProtection algorithmName="SHA-512" hashValue="XWvHMJaJ6X6c0NzwxV8OuoKwfhDW44gP0CiWvoFJSU5Sd4rKcv4cUGt8dInq9rIT7qT7RnoHWp33orXaO2gr8g==" saltValue="D8fYowuigT4RBlzeRxTdqg==" spinCount="100000" sheet="1" formatCells="0" selectLockedCells="1"/>
  <mergeCells count="71">
    <mergeCell ref="Q25:Q26"/>
    <mergeCell ref="Q13:Q16"/>
    <mergeCell ref="Q17:Q18"/>
    <mergeCell ref="Q19:Q20"/>
    <mergeCell ref="Q21:Q22"/>
    <mergeCell ref="Q23:Q24"/>
    <mergeCell ref="P13:P16"/>
    <mergeCell ref="A27:G28"/>
    <mergeCell ref="P17:P18"/>
    <mergeCell ref="P19:P20"/>
    <mergeCell ref="P21:P22"/>
    <mergeCell ref="P23:P24"/>
    <mergeCell ref="P25:P26"/>
    <mergeCell ref="L28:N28"/>
    <mergeCell ref="L25:L26"/>
    <mergeCell ref="M25:M26"/>
    <mergeCell ref="N25:N26"/>
    <mergeCell ref="K14:K16"/>
    <mergeCell ref="K17:K18"/>
    <mergeCell ref="K19:K20"/>
    <mergeCell ref="K21:K22"/>
    <mergeCell ref="K23:K24"/>
    <mergeCell ref="A2:E3"/>
    <mergeCell ref="A6:E6"/>
    <mergeCell ref="A5:E5"/>
    <mergeCell ref="D8:E8"/>
    <mergeCell ref="L13:M13"/>
    <mergeCell ref="J13:K13"/>
    <mergeCell ref="A13:A16"/>
    <mergeCell ref="E13:G16"/>
    <mergeCell ref="M14:M16"/>
    <mergeCell ref="O17:O18"/>
    <mergeCell ref="H17:H18"/>
    <mergeCell ref="C17:C18"/>
    <mergeCell ref="D17:D18"/>
    <mergeCell ref="M17:M18"/>
    <mergeCell ref="L17:L18"/>
    <mergeCell ref="N17:N18"/>
    <mergeCell ref="E17:G18"/>
    <mergeCell ref="O19:O20"/>
    <mergeCell ref="C21:C22"/>
    <mergeCell ref="D21:D22"/>
    <mergeCell ref="H21:H22"/>
    <mergeCell ref="L21:L22"/>
    <mergeCell ref="M21:M22"/>
    <mergeCell ref="N21:N22"/>
    <mergeCell ref="O21:O22"/>
    <mergeCell ref="C19:C20"/>
    <mergeCell ref="D19:D20"/>
    <mergeCell ref="H19:H20"/>
    <mergeCell ref="L19:L20"/>
    <mergeCell ref="M19:M20"/>
    <mergeCell ref="E19:G20"/>
    <mergeCell ref="E21:G22"/>
    <mergeCell ref="N19:N20"/>
    <mergeCell ref="A37:E41"/>
    <mergeCell ref="O25:O26"/>
    <mergeCell ref="C23:C24"/>
    <mergeCell ref="L23:L24"/>
    <mergeCell ref="M23:M24"/>
    <mergeCell ref="N23:N24"/>
    <mergeCell ref="D23:D24"/>
    <mergeCell ref="H23:H24"/>
    <mergeCell ref="K25:K26"/>
    <mergeCell ref="H25:H26"/>
    <mergeCell ref="H27:I27"/>
    <mergeCell ref="C25:C26"/>
    <mergeCell ref="D25:D26"/>
    <mergeCell ref="E23:G24"/>
    <mergeCell ref="E25:G26"/>
    <mergeCell ref="O23:O24"/>
  </mergeCells>
  <phoneticPr fontId="0" type="noConversion"/>
  <conditionalFormatting sqref="N27 K17 L27 K19 J18">
    <cfRule type="cellIs" dxfId="35" priority="62" stopIfTrue="1" operator="equal">
      <formula>0</formula>
    </cfRule>
  </conditionalFormatting>
  <conditionalFormatting sqref="O27">
    <cfRule type="cellIs" dxfId="34" priority="59" operator="equal">
      <formula>0</formula>
    </cfRule>
  </conditionalFormatting>
  <conditionalFormatting sqref="J20 J22 J24 J26">
    <cfRule type="cellIs" dxfId="33" priority="47" stopIfTrue="1" operator="equal">
      <formula>0</formula>
    </cfRule>
  </conditionalFormatting>
  <conditionalFormatting sqref="J19 J21:K21 J23:K23 J25:K25">
    <cfRule type="cellIs" dxfId="32" priority="46" stopIfTrue="1" operator="equal">
      <formula>0</formula>
    </cfRule>
  </conditionalFormatting>
  <conditionalFormatting sqref="O28">
    <cfRule type="cellIs" dxfId="31" priority="42" stopIfTrue="1" operator="equal">
      <formula>0</formula>
    </cfRule>
    <cfRule type="cellIs" dxfId="30" priority="43" stopIfTrue="1" operator="equal">
      <formula>0</formula>
    </cfRule>
  </conditionalFormatting>
  <conditionalFormatting sqref="M27">
    <cfRule type="cellIs" dxfId="29" priority="41" stopIfTrue="1" operator="equal">
      <formula>0</formula>
    </cfRule>
  </conditionalFormatting>
  <conditionalFormatting sqref="K27">
    <cfRule type="cellIs" dxfId="28" priority="40" stopIfTrue="1" operator="equal">
      <formula>0</formula>
    </cfRule>
  </conditionalFormatting>
  <conditionalFormatting sqref="M17">
    <cfRule type="cellIs" dxfId="27" priority="33" stopIfTrue="1" operator="equal">
      <formula>0</formula>
    </cfRule>
  </conditionalFormatting>
  <conditionalFormatting sqref="M17">
    <cfRule type="cellIs" dxfId="26" priority="32" stopIfTrue="1" operator="equal">
      <formula>0</formula>
    </cfRule>
  </conditionalFormatting>
  <conditionalFormatting sqref="M17">
    <cfRule type="cellIs" dxfId="25" priority="31" operator="equal">
      <formula>"Uhrzeit!!"</formula>
    </cfRule>
  </conditionalFormatting>
  <conditionalFormatting sqref="B18">
    <cfRule type="expression" dxfId="24" priority="30">
      <formula>AND($B$18&lt;&gt;"",$B$18&lt;$B$17)</formula>
    </cfRule>
  </conditionalFormatting>
  <conditionalFormatting sqref="B20">
    <cfRule type="expression" dxfId="23" priority="29">
      <formula>AND($B$20&lt;&gt;"",$B$20&lt;$B$19)</formula>
    </cfRule>
  </conditionalFormatting>
  <conditionalFormatting sqref="B22">
    <cfRule type="expression" dxfId="22" priority="28">
      <formula>AND($B$22&lt;&gt;"",$B$22&lt;$B$21)</formula>
    </cfRule>
  </conditionalFormatting>
  <conditionalFormatting sqref="B24">
    <cfRule type="expression" dxfId="21" priority="27">
      <formula>AND($B$24&lt;&gt;"",$B$24&lt;$B$23)</formula>
    </cfRule>
  </conditionalFormatting>
  <conditionalFormatting sqref="B26">
    <cfRule type="expression" dxfId="20" priority="26">
      <formula>AND($B$26&lt;&gt;"",$B$26&lt;$B$25)</formula>
    </cfRule>
  </conditionalFormatting>
  <conditionalFormatting sqref="J9">
    <cfRule type="expression" dxfId="19" priority="24">
      <formula>$L$10=TRUE</formula>
    </cfRule>
  </conditionalFormatting>
  <conditionalFormatting sqref="J27">
    <cfRule type="expression" dxfId="18" priority="23">
      <formula>$J$27=0</formula>
    </cfRule>
  </conditionalFormatting>
  <conditionalFormatting sqref="M19">
    <cfRule type="cellIs" dxfId="17" priority="22" stopIfTrue="1" operator="equal">
      <formula>0</formula>
    </cfRule>
  </conditionalFormatting>
  <conditionalFormatting sqref="M19">
    <cfRule type="cellIs" dxfId="16" priority="21" stopIfTrue="1" operator="equal">
      <formula>0</formula>
    </cfRule>
  </conditionalFormatting>
  <conditionalFormatting sqref="M19">
    <cfRule type="cellIs" dxfId="15" priority="20" operator="equal">
      <formula>"Uhrzeit!!"</formula>
    </cfRule>
  </conditionalFormatting>
  <conditionalFormatting sqref="M21">
    <cfRule type="cellIs" dxfId="14" priority="19" stopIfTrue="1" operator="equal">
      <formula>0</formula>
    </cfRule>
  </conditionalFormatting>
  <conditionalFormatting sqref="M21">
    <cfRule type="cellIs" dxfId="13" priority="18" stopIfTrue="1" operator="equal">
      <formula>0</formula>
    </cfRule>
  </conditionalFormatting>
  <conditionalFormatting sqref="M21">
    <cfRule type="cellIs" dxfId="12" priority="17" operator="equal">
      <formula>"Uhrzeit!!"</formula>
    </cfRule>
  </conditionalFormatting>
  <conditionalFormatting sqref="M23">
    <cfRule type="cellIs" dxfId="11" priority="16" stopIfTrue="1" operator="equal">
      <formula>0</formula>
    </cfRule>
  </conditionalFormatting>
  <conditionalFormatting sqref="M23">
    <cfRule type="cellIs" dxfId="10" priority="15" stopIfTrue="1" operator="equal">
      <formula>0</formula>
    </cfRule>
  </conditionalFormatting>
  <conditionalFormatting sqref="M23">
    <cfRule type="cellIs" dxfId="9" priority="14" operator="equal">
      <formula>"Uhrzeit!!"</formula>
    </cfRule>
  </conditionalFormatting>
  <conditionalFormatting sqref="M25">
    <cfRule type="cellIs" dxfId="8" priority="13" stopIfTrue="1" operator="equal">
      <formula>0</formula>
    </cfRule>
  </conditionalFormatting>
  <conditionalFormatting sqref="M25">
    <cfRule type="cellIs" dxfId="7" priority="12" stopIfTrue="1" operator="equal">
      <formula>0</formula>
    </cfRule>
  </conditionalFormatting>
  <conditionalFormatting sqref="M25">
    <cfRule type="cellIs" dxfId="6" priority="11" operator="equal">
      <formula>"Uhrzeit!!"</formula>
    </cfRule>
  </conditionalFormatting>
  <conditionalFormatting sqref="L19:L20">
    <cfRule type="expression" dxfId="5" priority="9">
      <formula>P19=TRUE</formula>
    </cfRule>
  </conditionalFormatting>
  <conditionalFormatting sqref="L21:L22">
    <cfRule type="expression" dxfId="4" priority="7">
      <formula>P21=TRUE</formula>
    </cfRule>
  </conditionalFormatting>
  <conditionalFormatting sqref="L23:L24">
    <cfRule type="expression" dxfId="3" priority="6">
      <formula>P23=TRUE</formula>
    </cfRule>
  </conditionalFormatting>
  <conditionalFormatting sqref="L25:L26">
    <cfRule type="expression" dxfId="2" priority="5">
      <formula>P25=TRUE</formula>
    </cfRule>
  </conditionalFormatting>
  <conditionalFormatting sqref="L17:L18">
    <cfRule type="expression" dxfId="1" priority="3">
      <formula>P17=TRUE</formula>
    </cfRule>
  </conditionalFormatting>
  <conditionalFormatting sqref="J17">
    <cfRule type="cellIs" dxfId="0" priority="1" stopIfTrue="1" operator="equal">
      <formula>0</formula>
    </cfRule>
  </conditionalFormatting>
  <dataValidations xWindow="296" yWindow="425" count="4">
    <dataValidation type="textLength" operator="equal" allowBlank="1" showInputMessage="1" showErrorMessage="1" errorTitle="Achtung! Falsche Dateneingabe!" error="Die Personalnummer besteht aus exakt 8 Zahlen." promptTitle="8-stellige Personalnummer" prompt="Bitte die 8-stellige Personalnummer eingeben." sqref="D8:E8" xr:uid="{00000000-0002-0000-0000-000000000000}">
      <formula1>8</formula1>
    </dataValidation>
    <dataValidation type="date" operator="notEqual" allowBlank="1" showInputMessage="1" showErrorMessage="1" error="Eingabeformat:_x000a_TT.MM.JJJJ" sqref="B17:B26" xr:uid="{00000000-0002-0000-0000-000001000000}">
      <formula1>1</formula1>
    </dataValidation>
    <dataValidation type="time" operator="greaterThanOrEqual" allowBlank="1" showInputMessage="1" showErrorMessage="1" errorTitle="Es wird eine Uhrzeit erwartet!" error="Korrekte Eingabe_x000a_z.B.: 8:15_x000a__x000a_Doppelpunkt zwischen Stunden und Minuten" sqref="C17:D26" xr:uid="{00000000-0002-0000-0000-000002000000}">
      <formula1>0</formula1>
    </dataValidation>
    <dataValidation type="decimal" operator="greaterThan" allowBlank="1" showInputMessage="1" showErrorMessage="1" errorTitle="Eine Zahl wird erwartet!" error="Bitte die Zahl eingeben!_x000a__x000a_richtig: =&gt; z.B.: 23_x000a__x000a_falsch: 23 km" sqref="I17:I26" xr:uid="{00000000-0002-0000-0000-000003000000}">
      <formula1>0</formula1>
    </dataValidation>
  </dataValidations>
  <printOptions horizontalCentered="1" verticalCentered="1"/>
  <pageMargins left="0.39370078740157499" right="0.39370078740157499" top="0.39370078740157499" bottom="0.39370078740157499" header="0.511811023622047" footer="0.511811023622047"/>
  <pageSetup paperSize="9" scale="75" orientation="landscape" r:id="rId1"/>
  <headerFooter alignWithMargins="0"/>
  <cellWatches>
    <cellWatch r="C8"/>
  </cellWatche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6</xdr:col>
                    <xdr:colOff>563880</xdr:colOff>
                    <xdr:row>3</xdr:row>
                    <xdr:rowOff>30480</xdr:rowOff>
                  </from>
                  <to>
                    <xdr:col>7</xdr:col>
                    <xdr:colOff>106680</xdr:colOff>
                    <xdr:row>4</xdr:row>
                    <xdr:rowOff>30480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6</xdr:col>
                    <xdr:colOff>563880</xdr:colOff>
                    <xdr:row>4</xdr:row>
                    <xdr:rowOff>160020</xdr:rowOff>
                  </from>
                  <to>
                    <xdr:col>7</xdr:col>
                    <xdr:colOff>106680</xdr:colOff>
                    <xdr:row>6</xdr:row>
                    <xdr:rowOff>7620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6</xdr:col>
                    <xdr:colOff>563880</xdr:colOff>
                    <xdr:row>7</xdr:row>
                    <xdr:rowOff>38100</xdr:rowOff>
                  </from>
                  <to>
                    <xdr:col>7</xdr:col>
                    <xdr:colOff>106680</xdr:colOff>
                    <xdr:row>8</xdr:row>
                    <xdr:rowOff>7620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45720</xdr:colOff>
                    <xdr:row>9</xdr:row>
                    <xdr:rowOff>144780</xdr:rowOff>
                  </from>
                  <to>
                    <xdr:col>1</xdr:col>
                    <xdr:colOff>350520</xdr:colOff>
                    <xdr:row>11</xdr:row>
                    <xdr:rowOff>38100</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6</xdr:col>
                    <xdr:colOff>563880</xdr:colOff>
                    <xdr:row>5</xdr:row>
                    <xdr:rowOff>160020</xdr:rowOff>
                  </from>
                  <to>
                    <xdr:col>7</xdr:col>
                    <xdr:colOff>106680</xdr:colOff>
                    <xdr:row>7</xdr:row>
                    <xdr:rowOff>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0</xdr:col>
                    <xdr:colOff>0</xdr:colOff>
                    <xdr:row>34</xdr:row>
                    <xdr:rowOff>152400</xdr:rowOff>
                  </from>
                  <to>
                    <xdr:col>0</xdr:col>
                    <xdr:colOff>304800</xdr:colOff>
                    <xdr:row>35</xdr:row>
                    <xdr:rowOff>182880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2</xdr:col>
                    <xdr:colOff>38100</xdr:colOff>
                    <xdr:row>34</xdr:row>
                    <xdr:rowOff>152400</xdr:rowOff>
                  </from>
                  <to>
                    <xdr:col>2</xdr:col>
                    <xdr:colOff>342900</xdr:colOff>
                    <xdr:row>35</xdr:row>
                    <xdr:rowOff>182880</xdr:rowOff>
                  </to>
                </anchor>
              </controlPr>
            </control>
          </mc:Choice>
        </mc:AlternateContent>
        <mc:AlternateContent xmlns:mc="http://schemas.openxmlformats.org/markup-compatibility/2006">
          <mc:Choice Requires="x14">
            <control shapeId="2112" r:id="rId11" name="Check Box 64">
              <controlPr locked="0" defaultSize="0" autoFill="0" autoLine="0" autoPict="0">
                <anchor moveWithCells="1">
                  <from>
                    <xdr:col>7</xdr:col>
                    <xdr:colOff>495300</xdr:colOff>
                    <xdr:row>9</xdr:row>
                    <xdr:rowOff>144780</xdr:rowOff>
                  </from>
                  <to>
                    <xdr:col>7</xdr:col>
                    <xdr:colOff>723900</xdr:colOff>
                    <xdr:row>11</xdr:row>
                    <xdr:rowOff>38100</xdr:rowOff>
                  </to>
                </anchor>
              </controlPr>
            </control>
          </mc:Choice>
        </mc:AlternateContent>
        <mc:AlternateContent xmlns:mc="http://schemas.openxmlformats.org/markup-compatibility/2006">
          <mc:Choice Requires="x14">
            <control shapeId="2128" r:id="rId12" name="Check Box 80">
              <controlPr locked="0" defaultSize="0" autoFill="0" autoLine="0" autoPict="0">
                <anchor moveWithCells="1">
                  <from>
                    <xdr:col>10</xdr:col>
                    <xdr:colOff>297180</xdr:colOff>
                    <xdr:row>9</xdr:row>
                    <xdr:rowOff>121920</xdr:rowOff>
                  </from>
                  <to>
                    <xdr:col>10</xdr:col>
                    <xdr:colOff>525780</xdr:colOff>
                    <xdr:row>11</xdr:row>
                    <xdr:rowOff>38100</xdr:rowOff>
                  </to>
                </anchor>
              </controlPr>
            </control>
          </mc:Choice>
        </mc:AlternateContent>
        <mc:AlternateContent xmlns:mc="http://schemas.openxmlformats.org/markup-compatibility/2006">
          <mc:Choice Requires="x14">
            <control shapeId="2130" r:id="rId13" name="Check Box 82">
              <controlPr defaultSize="0" autoFill="0" autoLine="0" autoPict="0">
                <anchor moveWithCells="1">
                  <from>
                    <xdr:col>15</xdr:col>
                    <xdr:colOff>297180</xdr:colOff>
                    <xdr:row>16</xdr:row>
                    <xdr:rowOff>220980</xdr:rowOff>
                  </from>
                  <to>
                    <xdr:col>15</xdr:col>
                    <xdr:colOff>601980</xdr:colOff>
                    <xdr:row>17</xdr:row>
                    <xdr:rowOff>114300</xdr:rowOff>
                  </to>
                </anchor>
              </controlPr>
            </control>
          </mc:Choice>
        </mc:AlternateContent>
        <mc:AlternateContent xmlns:mc="http://schemas.openxmlformats.org/markup-compatibility/2006">
          <mc:Choice Requires="x14">
            <control shapeId="2131" r:id="rId14" name="Check Box 83">
              <controlPr defaultSize="0" autoFill="0" autoLine="0" autoPict="0">
                <anchor moveWithCells="1">
                  <from>
                    <xdr:col>15</xdr:col>
                    <xdr:colOff>297180</xdr:colOff>
                    <xdr:row>18</xdr:row>
                    <xdr:rowOff>220980</xdr:rowOff>
                  </from>
                  <to>
                    <xdr:col>15</xdr:col>
                    <xdr:colOff>601980</xdr:colOff>
                    <xdr:row>19</xdr:row>
                    <xdr:rowOff>114300</xdr:rowOff>
                  </to>
                </anchor>
              </controlPr>
            </control>
          </mc:Choice>
        </mc:AlternateContent>
        <mc:AlternateContent xmlns:mc="http://schemas.openxmlformats.org/markup-compatibility/2006">
          <mc:Choice Requires="x14">
            <control shapeId="2132" r:id="rId15" name="Check Box 84">
              <controlPr defaultSize="0" autoFill="0" autoLine="0" autoPict="0">
                <anchor moveWithCells="1">
                  <from>
                    <xdr:col>15</xdr:col>
                    <xdr:colOff>297180</xdr:colOff>
                    <xdr:row>20</xdr:row>
                    <xdr:rowOff>220980</xdr:rowOff>
                  </from>
                  <to>
                    <xdr:col>15</xdr:col>
                    <xdr:colOff>601980</xdr:colOff>
                    <xdr:row>21</xdr:row>
                    <xdr:rowOff>114300</xdr:rowOff>
                  </to>
                </anchor>
              </controlPr>
            </control>
          </mc:Choice>
        </mc:AlternateContent>
        <mc:AlternateContent xmlns:mc="http://schemas.openxmlformats.org/markup-compatibility/2006">
          <mc:Choice Requires="x14">
            <control shapeId="2133" r:id="rId16" name="Check Box 85">
              <controlPr defaultSize="0" autoFill="0" autoLine="0" autoPict="0">
                <anchor moveWithCells="1">
                  <from>
                    <xdr:col>15</xdr:col>
                    <xdr:colOff>297180</xdr:colOff>
                    <xdr:row>22</xdr:row>
                    <xdr:rowOff>220980</xdr:rowOff>
                  </from>
                  <to>
                    <xdr:col>15</xdr:col>
                    <xdr:colOff>601980</xdr:colOff>
                    <xdr:row>23</xdr:row>
                    <xdr:rowOff>114300</xdr:rowOff>
                  </to>
                </anchor>
              </controlPr>
            </control>
          </mc:Choice>
        </mc:AlternateContent>
        <mc:AlternateContent xmlns:mc="http://schemas.openxmlformats.org/markup-compatibility/2006">
          <mc:Choice Requires="x14">
            <control shapeId="2134" r:id="rId17" name="Check Box 86">
              <controlPr defaultSize="0" autoFill="0" autoLine="0" autoPict="0">
                <anchor moveWithCells="1">
                  <from>
                    <xdr:col>15</xdr:col>
                    <xdr:colOff>297180</xdr:colOff>
                    <xdr:row>24</xdr:row>
                    <xdr:rowOff>220980</xdr:rowOff>
                  </from>
                  <to>
                    <xdr:col>15</xdr:col>
                    <xdr:colOff>601980</xdr:colOff>
                    <xdr:row>25</xdr:row>
                    <xdr:rowOff>114300</xdr:rowOff>
                  </to>
                </anchor>
              </controlPr>
            </control>
          </mc:Choice>
        </mc:AlternateContent>
        <mc:AlternateContent xmlns:mc="http://schemas.openxmlformats.org/markup-compatibility/2006">
          <mc:Choice Requires="x14">
            <control shapeId="2141" r:id="rId18" name="Check Box 93">
              <controlPr defaultSize="0" autoFill="0" autoLine="0" autoPict="0">
                <anchor moveWithCells="1">
                  <from>
                    <xdr:col>16</xdr:col>
                    <xdr:colOff>297180</xdr:colOff>
                    <xdr:row>16</xdr:row>
                    <xdr:rowOff>220980</xdr:rowOff>
                  </from>
                  <to>
                    <xdr:col>16</xdr:col>
                    <xdr:colOff>601980</xdr:colOff>
                    <xdr:row>17</xdr:row>
                    <xdr:rowOff>114300</xdr:rowOff>
                  </to>
                </anchor>
              </controlPr>
            </control>
          </mc:Choice>
        </mc:AlternateContent>
        <mc:AlternateContent xmlns:mc="http://schemas.openxmlformats.org/markup-compatibility/2006">
          <mc:Choice Requires="x14">
            <control shapeId="2143" r:id="rId19" name="Check Box 95">
              <controlPr defaultSize="0" autoFill="0" autoLine="0" autoPict="0">
                <anchor moveWithCells="1">
                  <from>
                    <xdr:col>16</xdr:col>
                    <xdr:colOff>297180</xdr:colOff>
                    <xdr:row>18</xdr:row>
                    <xdr:rowOff>220980</xdr:rowOff>
                  </from>
                  <to>
                    <xdr:col>16</xdr:col>
                    <xdr:colOff>601980</xdr:colOff>
                    <xdr:row>19</xdr:row>
                    <xdr:rowOff>114300</xdr:rowOff>
                  </to>
                </anchor>
              </controlPr>
            </control>
          </mc:Choice>
        </mc:AlternateContent>
        <mc:AlternateContent xmlns:mc="http://schemas.openxmlformats.org/markup-compatibility/2006">
          <mc:Choice Requires="x14">
            <control shapeId="2144" r:id="rId20" name="Check Box 96">
              <controlPr defaultSize="0" autoFill="0" autoLine="0" autoPict="0">
                <anchor moveWithCells="1">
                  <from>
                    <xdr:col>16</xdr:col>
                    <xdr:colOff>297180</xdr:colOff>
                    <xdr:row>20</xdr:row>
                    <xdr:rowOff>220980</xdr:rowOff>
                  </from>
                  <to>
                    <xdr:col>16</xdr:col>
                    <xdr:colOff>601980</xdr:colOff>
                    <xdr:row>21</xdr:row>
                    <xdr:rowOff>114300</xdr:rowOff>
                  </to>
                </anchor>
              </controlPr>
            </control>
          </mc:Choice>
        </mc:AlternateContent>
        <mc:AlternateContent xmlns:mc="http://schemas.openxmlformats.org/markup-compatibility/2006">
          <mc:Choice Requires="x14">
            <control shapeId="2145" r:id="rId21" name="Check Box 97">
              <controlPr defaultSize="0" autoFill="0" autoLine="0" autoPict="0">
                <anchor moveWithCells="1">
                  <from>
                    <xdr:col>16</xdr:col>
                    <xdr:colOff>297180</xdr:colOff>
                    <xdr:row>22</xdr:row>
                    <xdr:rowOff>220980</xdr:rowOff>
                  </from>
                  <to>
                    <xdr:col>16</xdr:col>
                    <xdr:colOff>601980</xdr:colOff>
                    <xdr:row>23</xdr:row>
                    <xdr:rowOff>114300</xdr:rowOff>
                  </to>
                </anchor>
              </controlPr>
            </control>
          </mc:Choice>
        </mc:AlternateContent>
        <mc:AlternateContent xmlns:mc="http://schemas.openxmlformats.org/markup-compatibility/2006">
          <mc:Choice Requires="x14">
            <control shapeId="2146" r:id="rId22" name="Check Box 98">
              <controlPr defaultSize="0" autoFill="0" autoLine="0" autoPict="0">
                <anchor moveWithCells="1">
                  <from>
                    <xdr:col>16</xdr:col>
                    <xdr:colOff>297180</xdr:colOff>
                    <xdr:row>24</xdr:row>
                    <xdr:rowOff>220980</xdr:rowOff>
                  </from>
                  <to>
                    <xdr:col>16</xdr:col>
                    <xdr:colOff>601980</xdr:colOff>
                    <xdr:row>25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R34"/>
  <sheetViews>
    <sheetView workbookViewId="0">
      <selection activeCell="E27" sqref="E27:H27"/>
    </sheetView>
  </sheetViews>
  <sheetFormatPr baseColWidth="10" defaultRowHeight="13.2" x14ac:dyDescent="0.25"/>
  <cols>
    <col min="1" max="1" width="5.44140625" bestFit="1" customWidth="1"/>
    <col min="2" max="2" width="5.88671875" bestFit="1" customWidth="1"/>
    <col min="3" max="4" width="7" bestFit="1" customWidth="1"/>
    <col min="5" max="5" width="8.6640625" bestFit="1" customWidth="1"/>
    <col min="6" max="6" width="9.6640625" bestFit="1" customWidth="1"/>
    <col min="7" max="7" width="10.109375" bestFit="1" customWidth="1"/>
    <col min="9" max="9" width="17" customWidth="1"/>
    <col min="10" max="10" width="16.88671875" customWidth="1"/>
    <col min="13" max="13" width="18.44140625" customWidth="1"/>
    <col min="14" max="14" width="13" bestFit="1" customWidth="1"/>
  </cols>
  <sheetData>
    <row r="1" spans="1:18" ht="54.75" customHeight="1" thickBot="1" x14ac:dyDescent="0.3">
      <c r="A1" s="213" t="s">
        <v>59</v>
      </c>
      <c r="B1" s="214"/>
      <c r="C1" s="214"/>
      <c r="D1" s="214"/>
      <c r="E1" s="214"/>
      <c r="F1" s="214"/>
      <c r="G1" s="215"/>
    </row>
    <row r="2" spans="1:18" x14ac:dyDescent="0.25">
      <c r="A2" s="75" t="s">
        <v>52</v>
      </c>
      <c r="B2" s="13"/>
      <c r="E2" s="13"/>
      <c r="F2" s="13"/>
      <c r="G2" s="13"/>
      <c r="I2" s="32"/>
      <c r="J2" t="s">
        <v>61</v>
      </c>
      <c r="K2" s="116">
        <v>0.42</v>
      </c>
    </row>
    <row r="3" spans="1:18" x14ac:dyDescent="0.25">
      <c r="A3" s="13"/>
      <c r="B3" s="13"/>
      <c r="D3" t="s">
        <v>26</v>
      </c>
      <c r="E3" s="13" t="s">
        <v>19</v>
      </c>
      <c r="F3" s="14" t="s">
        <v>27</v>
      </c>
      <c r="G3" s="14" t="s">
        <v>28</v>
      </c>
      <c r="H3" t="s">
        <v>47</v>
      </c>
      <c r="J3" t="s">
        <v>62</v>
      </c>
      <c r="K3" s="116">
        <v>0.05</v>
      </c>
    </row>
    <row r="4" spans="1:18" x14ac:dyDescent="0.25">
      <c r="A4" s="13"/>
      <c r="B4" s="13"/>
      <c r="D4" s="116">
        <v>0</v>
      </c>
      <c r="E4" s="116">
        <v>8.8000000000000007</v>
      </c>
      <c r="F4" s="116">
        <v>17.600000000000001</v>
      </c>
      <c r="G4" s="116">
        <v>26.4</v>
      </c>
      <c r="I4" s="81" t="s">
        <v>45</v>
      </c>
      <c r="J4" s="81" t="s">
        <v>46</v>
      </c>
      <c r="K4" s="81" t="s">
        <v>49</v>
      </c>
      <c r="L4" s="81" t="s">
        <v>47</v>
      </c>
      <c r="M4" s="81" t="s">
        <v>48</v>
      </c>
      <c r="N4" s="81" t="s">
        <v>50</v>
      </c>
    </row>
    <row r="5" spans="1:18" x14ac:dyDescent="0.25">
      <c r="A5" s="13" t="s">
        <v>21</v>
      </c>
      <c r="B5" s="13" t="s">
        <v>20</v>
      </c>
      <c r="C5" s="70">
        <f>IF(L5&lt;0,N5,L5*26.4+N5)</f>
        <v>0</v>
      </c>
      <c r="E5" s="13"/>
      <c r="F5" s="13"/>
      <c r="G5" s="13"/>
      <c r="I5" s="82">
        <f>(Formular!B17+Formular!C17)</f>
        <v>0</v>
      </c>
      <c r="J5" s="82">
        <f>Formular!B18+Formular!D17</f>
        <v>0</v>
      </c>
      <c r="K5" s="83">
        <f>J5-I5</f>
        <v>0</v>
      </c>
      <c r="L5" s="84">
        <f>INT(K5)</f>
        <v>0</v>
      </c>
      <c r="M5" s="85">
        <f>TRUNC((K5-L5)*24,6)</f>
        <v>0</v>
      </c>
      <c r="N5" s="81">
        <f>IF(M5&lt;=5,$D$4,IF(M5&lt;=8,$E$4,IF(M5&lt;=12,$F$4,$G$4)))</f>
        <v>0</v>
      </c>
      <c r="Q5" s="68"/>
      <c r="R5" s="69"/>
    </row>
    <row r="6" spans="1:18" x14ac:dyDescent="0.25">
      <c r="A6" s="13" t="s">
        <v>22</v>
      </c>
      <c r="B6" s="13" t="s">
        <v>20</v>
      </c>
      <c r="C6" s="70">
        <f t="shared" ref="C6:C9" si="0">IF(L6&lt;0,N6,L6*26.4+N6)</f>
        <v>0</v>
      </c>
      <c r="E6" s="15"/>
      <c r="F6" s="15"/>
      <c r="G6" s="13"/>
      <c r="I6" s="82">
        <f>(Formular!B19+Formular!C19)</f>
        <v>0</v>
      </c>
      <c r="J6" s="82">
        <f>Formular!B20+Formular!D19</f>
        <v>0</v>
      </c>
      <c r="K6" s="83">
        <f t="shared" ref="K6:K7" si="1">J6-I6</f>
        <v>0</v>
      </c>
      <c r="L6" s="84">
        <f t="shared" ref="L6:L9" si="2">INT(K6)</f>
        <v>0</v>
      </c>
      <c r="M6" s="85">
        <f t="shared" ref="M6:M7" si="3">TRUNC((K6-L6)*24,6)</f>
        <v>0</v>
      </c>
      <c r="N6" s="81">
        <f t="shared" ref="N6:N9" si="4">IF(M6&lt;=5,$D$4,IF(M6&lt;=8,$E$4,IF(M6&lt;=12,$F$4,$G$4)))</f>
        <v>0</v>
      </c>
    </row>
    <row r="7" spans="1:18" x14ac:dyDescent="0.25">
      <c r="A7" s="13" t="s">
        <v>23</v>
      </c>
      <c r="B7" s="13" t="s">
        <v>20</v>
      </c>
      <c r="C7" s="70">
        <f t="shared" si="0"/>
        <v>0</v>
      </c>
      <c r="E7" s="15"/>
      <c r="F7" s="15"/>
      <c r="G7" s="13"/>
      <c r="I7" s="82">
        <f>(Formular!B21+Formular!C21)</f>
        <v>0</v>
      </c>
      <c r="J7" s="82">
        <f>Formular!B22+Formular!D21</f>
        <v>0</v>
      </c>
      <c r="K7" s="83">
        <f t="shared" si="1"/>
        <v>0</v>
      </c>
      <c r="L7" s="84">
        <f t="shared" si="2"/>
        <v>0</v>
      </c>
      <c r="M7" s="85">
        <f t="shared" si="3"/>
        <v>0</v>
      </c>
      <c r="N7" s="81">
        <f t="shared" si="4"/>
        <v>0</v>
      </c>
    </row>
    <row r="8" spans="1:18" x14ac:dyDescent="0.25">
      <c r="A8" s="13" t="s">
        <v>24</v>
      </c>
      <c r="B8" s="13" t="s">
        <v>20</v>
      </c>
      <c r="C8" s="70">
        <f t="shared" si="0"/>
        <v>0</v>
      </c>
      <c r="E8" s="15"/>
      <c r="F8" s="15"/>
      <c r="G8" s="13"/>
      <c r="I8" s="82">
        <f>(Formular!B23+Formular!C23)</f>
        <v>0</v>
      </c>
      <c r="J8" s="82">
        <f>Formular!B24+Formular!D23</f>
        <v>0</v>
      </c>
      <c r="K8" s="83">
        <f t="shared" ref="K8:K9" si="5">J8-I8</f>
        <v>0</v>
      </c>
      <c r="L8" s="84">
        <f t="shared" si="2"/>
        <v>0</v>
      </c>
      <c r="M8" s="85">
        <f t="shared" ref="M8:M9" si="6">TRUNC((K8-L8)*24,6)</f>
        <v>0</v>
      </c>
      <c r="N8" s="81">
        <f t="shared" si="4"/>
        <v>0</v>
      </c>
    </row>
    <row r="9" spans="1:18" x14ac:dyDescent="0.25">
      <c r="A9" s="13" t="s">
        <v>25</v>
      </c>
      <c r="B9" s="13" t="s">
        <v>20</v>
      </c>
      <c r="C9" s="70">
        <f t="shared" si="0"/>
        <v>0</v>
      </c>
      <c r="E9" s="15"/>
      <c r="F9" s="15"/>
      <c r="G9" s="13"/>
      <c r="I9" s="82">
        <f>(Formular!B25+Formular!C25)</f>
        <v>0</v>
      </c>
      <c r="J9" s="82">
        <f>Formular!B26+Formular!D25</f>
        <v>0</v>
      </c>
      <c r="K9" s="83">
        <f t="shared" si="5"/>
        <v>0</v>
      </c>
      <c r="L9" s="84">
        <f t="shared" si="2"/>
        <v>0</v>
      </c>
      <c r="M9" s="85">
        <f t="shared" si="6"/>
        <v>0</v>
      </c>
      <c r="N9" s="81">
        <f t="shared" si="4"/>
        <v>0</v>
      </c>
    </row>
    <row r="10" spans="1:18" x14ac:dyDescent="0.25">
      <c r="A10" s="13"/>
      <c r="B10" s="13"/>
      <c r="C10" s="70"/>
      <c r="E10" s="8"/>
      <c r="F10" s="8"/>
      <c r="G10" s="13"/>
      <c r="I10" s="109"/>
      <c r="J10" s="109"/>
      <c r="K10" s="110"/>
      <c r="L10" s="111"/>
      <c r="M10" s="112"/>
      <c r="N10" s="113"/>
    </row>
    <row r="11" spans="1:18" x14ac:dyDescent="0.25">
      <c r="A11" s="76"/>
      <c r="B11" s="76"/>
      <c r="C11" s="77"/>
      <c r="D11" s="77"/>
      <c r="E11" s="78"/>
      <c r="F11" s="76"/>
      <c r="G11" s="76"/>
      <c r="H11" s="77"/>
      <c r="I11" s="77"/>
      <c r="J11" s="77"/>
      <c r="K11" s="77"/>
      <c r="L11" s="77"/>
      <c r="M11" s="77"/>
      <c r="N11" s="77"/>
    </row>
    <row r="12" spans="1:18" ht="13.8" thickBot="1" x14ac:dyDescent="0.3">
      <c r="A12" s="75" t="s">
        <v>53</v>
      </c>
      <c r="B12" s="73"/>
      <c r="E12" s="15"/>
      <c r="F12" s="73"/>
      <c r="G12" s="73"/>
    </row>
    <row r="13" spans="1:18" ht="106.5" customHeight="1" thickBot="1" x14ac:dyDescent="0.3">
      <c r="A13" s="213" t="s">
        <v>60</v>
      </c>
      <c r="B13" s="216"/>
      <c r="C13" s="216"/>
      <c r="D13" s="216"/>
      <c r="E13" s="216"/>
      <c r="F13" s="216"/>
      <c r="G13" s="217"/>
    </row>
    <row r="14" spans="1:18" x14ac:dyDescent="0.25">
      <c r="A14" s="73"/>
      <c r="B14" s="73"/>
      <c r="E14" s="73"/>
      <c r="F14" s="73"/>
      <c r="G14" s="73"/>
      <c r="I14" s="32"/>
    </row>
    <row r="15" spans="1:18" x14ac:dyDescent="0.25">
      <c r="A15" s="73"/>
      <c r="B15" s="73"/>
      <c r="D15" t="s">
        <v>26</v>
      </c>
      <c r="E15" s="73" t="s">
        <v>19</v>
      </c>
      <c r="F15" s="14" t="s">
        <v>27</v>
      </c>
      <c r="G15" s="14" t="s">
        <v>28</v>
      </c>
    </row>
    <row r="16" spans="1:18" x14ac:dyDescent="0.25">
      <c r="A16" s="73"/>
      <c r="B16" s="73"/>
      <c r="D16" s="116">
        <v>0</v>
      </c>
      <c r="E16" s="116">
        <v>6.6</v>
      </c>
      <c r="F16" s="116">
        <v>13.2</v>
      </c>
      <c r="G16" s="116">
        <v>19.8</v>
      </c>
      <c r="I16" s="81" t="s">
        <v>45</v>
      </c>
      <c r="J16" s="81" t="s">
        <v>46</v>
      </c>
      <c r="K16" s="81" t="s">
        <v>49</v>
      </c>
      <c r="L16" s="81" t="s">
        <v>47</v>
      </c>
      <c r="M16" s="81" t="s">
        <v>48</v>
      </c>
      <c r="N16" s="81" t="s">
        <v>50</v>
      </c>
    </row>
    <row r="17" spans="1:14" x14ac:dyDescent="0.25">
      <c r="A17" s="73" t="s">
        <v>21</v>
      </c>
      <c r="B17" s="73" t="s">
        <v>20</v>
      </c>
      <c r="C17" s="70">
        <f>IF(L17&lt;0,N17,L17*19.8+N17)</f>
        <v>0</v>
      </c>
      <c r="E17" s="107"/>
      <c r="F17" s="107"/>
      <c r="G17" s="107"/>
      <c r="H17" s="108"/>
      <c r="I17" s="82">
        <f>I5</f>
        <v>0</v>
      </c>
      <c r="J17" s="82">
        <f>J5</f>
        <v>0</v>
      </c>
      <c r="K17" s="83">
        <f>J17-I17</f>
        <v>0</v>
      </c>
      <c r="L17" s="84">
        <f>INT(K17)</f>
        <v>0</v>
      </c>
      <c r="M17" s="85">
        <f>TRUNC((K17-L17)*24,6)</f>
        <v>0</v>
      </c>
      <c r="N17" s="81">
        <f t="shared" ref="N17:N21" si="7">IF(M17&lt;=5,$D$16,IF(M17&lt;=8,$E$16,IF(M17&lt;=12,$F$16,$G$16)))</f>
        <v>0</v>
      </c>
    </row>
    <row r="18" spans="1:14" x14ac:dyDescent="0.25">
      <c r="A18" s="73" t="s">
        <v>22</v>
      </c>
      <c r="B18" s="73" t="s">
        <v>20</v>
      </c>
      <c r="C18" s="70">
        <f t="shared" ref="C18:C21" si="8">IF(L18&lt;0,N18,L18*19.8+N18)</f>
        <v>0</v>
      </c>
      <c r="E18" s="114"/>
      <c r="F18" s="114"/>
      <c r="G18" s="107"/>
      <c r="H18" s="108"/>
      <c r="I18" s="82">
        <f t="shared" ref="I18:J18" si="9">I6</f>
        <v>0</v>
      </c>
      <c r="J18" s="82">
        <f t="shared" si="9"/>
        <v>0</v>
      </c>
      <c r="K18" s="83">
        <f t="shared" ref="K18:K21" si="10">J18-I18</f>
        <v>0</v>
      </c>
      <c r="L18" s="84">
        <f t="shared" ref="L18:L21" si="11">INT(K18)</f>
        <v>0</v>
      </c>
      <c r="M18" s="85">
        <f t="shared" ref="M18:M21" si="12">TRUNC((K18-L18)*24,6)</f>
        <v>0</v>
      </c>
      <c r="N18" s="81">
        <f t="shared" si="7"/>
        <v>0</v>
      </c>
    </row>
    <row r="19" spans="1:14" x14ac:dyDescent="0.25">
      <c r="A19" s="73" t="s">
        <v>23</v>
      </c>
      <c r="B19" s="73" t="s">
        <v>20</v>
      </c>
      <c r="C19" s="70">
        <f t="shared" si="8"/>
        <v>0</v>
      </c>
      <c r="E19" s="114"/>
      <c r="F19" s="114"/>
      <c r="G19" s="107"/>
      <c r="H19" s="108"/>
      <c r="I19" s="82">
        <f t="shared" ref="I19:J19" si="13">I7</f>
        <v>0</v>
      </c>
      <c r="J19" s="82">
        <f t="shared" si="13"/>
        <v>0</v>
      </c>
      <c r="K19" s="83">
        <f t="shared" si="10"/>
        <v>0</v>
      </c>
      <c r="L19" s="84">
        <f t="shared" si="11"/>
        <v>0</v>
      </c>
      <c r="M19" s="85">
        <f t="shared" si="12"/>
        <v>0</v>
      </c>
      <c r="N19" s="81">
        <f t="shared" si="7"/>
        <v>0</v>
      </c>
    </row>
    <row r="20" spans="1:14" x14ac:dyDescent="0.25">
      <c r="A20" s="73" t="s">
        <v>24</v>
      </c>
      <c r="B20" s="73" t="s">
        <v>20</v>
      </c>
      <c r="C20" s="70">
        <f t="shared" si="8"/>
        <v>0</v>
      </c>
      <c r="E20" s="114"/>
      <c r="F20" s="114"/>
      <c r="G20" s="107"/>
      <c r="H20" s="108"/>
      <c r="I20" s="82">
        <f t="shared" ref="I20:J20" si="14">I8</f>
        <v>0</v>
      </c>
      <c r="J20" s="82">
        <f t="shared" si="14"/>
        <v>0</v>
      </c>
      <c r="K20" s="83">
        <f t="shared" si="10"/>
        <v>0</v>
      </c>
      <c r="L20" s="84">
        <f t="shared" si="11"/>
        <v>0</v>
      </c>
      <c r="M20" s="85">
        <f t="shared" si="12"/>
        <v>0</v>
      </c>
      <c r="N20" s="81">
        <f t="shared" si="7"/>
        <v>0</v>
      </c>
    </row>
    <row r="21" spans="1:14" x14ac:dyDescent="0.25">
      <c r="A21" s="73" t="s">
        <v>25</v>
      </c>
      <c r="B21" s="73" t="s">
        <v>20</v>
      </c>
      <c r="C21" s="70">
        <f t="shared" si="8"/>
        <v>0</v>
      </c>
      <c r="E21" s="114"/>
      <c r="F21" s="114"/>
      <c r="G21" s="107"/>
      <c r="H21" s="108"/>
      <c r="I21" s="82">
        <f t="shared" ref="I21:J21" si="15">I9</f>
        <v>0</v>
      </c>
      <c r="J21" s="82">
        <f t="shared" si="15"/>
        <v>0</v>
      </c>
      <c r="K21" s="83">
        <f t="shared" si="10"/>
        <v>0</v>
      </c>
      <c r="L21" s="84">
        <f t="shared" si="11"/>
        <v>0</v>
      </c>
      <c r="M21" s="85">
        <f t="shared" si="12"/>
        <v>0</v>
      </c>
      <c r="N21" s="81">
        <f t="shared" si="7"/>
        <v>0</v>
      </c>
    </row>
    <row r="22" spans="1:14" x14ac:dyDescent="0.25">
      <c r="A22" s="73"/>
      <c r="B22" s="73"/>
      <c r="C22" s="70"/>
      <c r="E22" s="115"/>
      <c r="F22" s="115"/>
      <c r="G22" s="107"/>
      <c r="H22" s="108"/>
      <c r="I22" s="109"/>
      <c r="J22" s="109"/>
      <c r="K22" s="110"/>
      <c r="L22" s="111"/>
      <c r="M22" s="112"/>
      <c r="N22" s="113"/>
    </row>
    <row r="23" spans="1:14" x14ac:dyDescent="0.25">
      <c r="A23" s="76"/>
      <c r="B23" s="76"/>
      <c r="C23" s="77"/>
      <c r="D23" s="77"/>
      <c r="E23" s="78"/>
      <c r="F23" s="76"/>
      <c r="G23" s="76"/>
      <c r="H23" s="77"/>
      <c r="I23" s="77"/>
      <c r="J23" s="77"/>
      <c r="K23" s="77"/>
      <c r="L23" s="77"/>
      <c r="M23" s="77"/>
      <c r="N23" s="77"/>
    </row>
    <row r="24" spans="1:14" x14ac:dyDescent="0.25">
      <c r="A24" s="60" t="s">
        <v>51</v>
      </c>
      <c r="D24" s="74">
        <v>8</v>
      </c>
      <c r="E24" s="74">
        <v>50</v>
      </c>
      <c r="F24" s="74">
        <v>250</v>
      </c>
      <c r="G24" s="74">
        <v>300</v>
      </c>
      <c r="I24" s="74" t="s">
        <v>54</v>
      </c>
    </row>
    <row r="25" spans="1:14" x14ac:dyDescent="0.25">
      <c r="D25" s="117" t="str">
        <f>D24 &amp; " km"</f>
        <v>8 km</v>
      </c>
      <c r="E25" s="117" t="str">
        <f>E24 &amp; " km"</f>
        <v>50 km</v>
      </c>
      <c r="F25" s="117" t="str">
        <f>F23+F24 &amp; " km"</f>
        <v>250 km</v>
      </c>
      <c r="G25" s="116">
        <v>79.900000000000006</v>
      </c>
    </row>
    <row r="26" spans="1:14" x14ac:dyDescent="0.25">
      <c r="D26" s="73" t="str">
        <f>"bis " &amp; D24 &amp; " km"</f>
        <v>bis 8 km</v>
      </c>
      <c r="E26" s="73" t="str">
        <f>"bis " &amp; E24 &amp; " km"</f>
        <v>bis 50 km</v>
      </c>
      <c r="F26" s="73" t="str">
        <f>"weitere  " &amp; F24 &amp; " km"</f>
        <v>weitere  250 km</v>
      </c>
      <c r="G26" s="73" t="s">
        <v>75</v>
      </c>
      <c r="H26" s="73" t="s">
        <v>76</v>
      </c>
    </row>
    <row r="27" spans="1:14" x14ac:dyDescent="0.25">
      <c r="D27" s="116">
        <v>1.64</v>
      </c>
      <c r="E27" s="116">
        <v>0.2</v>
      </c>
      <c r="F27" s="116">
        <v>0.1</v>
      </c>
      <c r="G27" s="116">
        <v>0.05</v>
      </c>
      <c r="H27" s="116">
        <v>52</v>
      </c>
      <c r="I27" t="s">
        <v>97</v>
      </c>
    </row>
    <row r="28" spans="1:14" x14ac:dyDescent="0.25">
      <c r="D28" s="116">
        <v>1.64</v>
      </c>
      <c r="E28" s="116">
        <v>0.3</v>
      </c>
      <c r="F28" s="116">
        <v>0.15</v>
      </c>
      <c r="G28" s="116">
        <v>0.08</v>
      </c>
      <c r="H28" s="116">
        <v>79.900000000000006</v>
      </c>
      <c r="I28" t="s">
        <v>98</v>
      </c>
    </row>
    <row r="30" spans="1:14" x14ac:dyDescent="0.25">
      <c r="A30" t="s">
        <v>55</v>
      </c>
    </row>
    <row r="31" spans="1:14" ht="4.5" customHeight="1" x14ac:dyDescent="0.25"/>
    <row r="32" spans="1:14" x14ac:dyDescent="0.25">
      <c r="A32" t="s">
        <v>56</v>
      </c>
    </row>
    <row r="33" spans="1:1" x14ac:dyDescent="0.25">
      <c r="A33" t="s">
        <v>58</v>
      </c>
    </row>
    <row r="34" spans="1:1" x14ac:dyDescent="0.25">
      <c r="A34" t="s">
        <v>57</v>
      </c>
    </row>
  </sheetData>
  <sheetProtection selectLockedCells="1"/>
  <mergeCells count="2">
    <mergeCell ref="A1:G1"/>
    <mergeCell ref="A13:G13"/>
  </mergeCells>
  <phoneticPr fontId="0" type="noConversion"/>
  <printOptions gridLines="1" gridLinesSet="0"/>
  <pageMargins left="0.78740157499999996" right="0.78740157499999996" top="0.984251969" bottom="0.984251969" header="0.4921259845" footer="0.4921259845"/>
  <pageSetup paperSize="9" orientation="portrait"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RR-Formular</dc:title>
  <dc:creator>Dietmar</dc:creator>
  <cp:lastModifiedBy>Stütz, Dietmar</cp:lastModifiedBy>
  <cp:lastPrinted>2020-01-31T18:26:22Z</cp:lastPrinted>
  <dcterms:created xsi:type="dcterms:W3CDTF">1998-11-17T14:35:22Z</dcterms:created>
  <dcterms:modified xsi:type="dcterms:W3CDTF">2023-06-02T06:57:19Z</dcterms:modified>
</cp:coreProperties>
</file>